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linaEY\Desktop\Мои документы\ограждение Мухиной 2г\Конкурс\Приложения к закупочной документации\"/>
    </mc:Choice>
  </mc:AlternateContent>
  <bookViews>
    <workbookView xWindow="240" yWindow="435" windowWidth="15480" windowHeight="9165" tabRatio="898"/>
  </bookViews>
  <sheets>
    <sheet name="расчет" sheetId="52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#REF!</definedName>
    <definedName name="_xlnm._FilterDatabase" hidden="1">#REF!</definedName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альт" localSheetId="0">#REF!</definedName>
    <definedName name="альт">#REF!</definedName>
    <definedName name="альтернативный" localSheetId="0">#REF!</definedName>
    <definedName name="альтернативный">#REF!</definedName>
    <definedName name="альтернативный1" localSheetId="0">#REF!</definedName>
    <definedName name="альтернативный1">#REF!</definedName>
    <definedName name="геодезия" localSheetId="0">#REF!</definedName>
    <definedName name="геодезия">#REF!</definedName>
    <definedName name="геология" localSheetId="0">#REF!</definedName>
    <definedName name="геология">#REF!</definedName>
    <definedName name="геофизика" localSheetId="0">#REF!</definedName>
    <definedName name="геофизика">#REF!</definedName>
    <definedName name="_xlnm.Print_Titles" localSheetId="0">расчет!$16:$16</definedName>
    <definedName name="лаборатория" localSheetId="0">#REF!</definedName>
    <definedName name="лаборатория">#REF!</definedName>
    <definedName name="_xlnm.Print_Area" localSheetId="0">расчет!$A$1:$K$47</definedName>
    <definedName name="прочие" localSheetId="0">#REF!</definedName>
    <definedName name="прочие">#REF!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  <definedName name="цууу" localSheetId="0">#REF!</definedName>
    <definedName name="цууу">#REF!</definedName>
    <definedName name="ьь" localSheetId="0">#REF!</definedName>
    <definedName name="ьь">#REF!</definedName>
  </definedNames>
  <calcPr calcId="162913"/>
</workbook>
</file>

<file path=xl/calcChain.xml><?xml version="1.0" encoding="utf-8"?>
<calcChain xmlns="http://schemas.openxmlformats.org/spreadsheetml/2006/main">
  <c r="K27" i="52" l="1"/>
  <c r="K20" i="52"/>
  <c r="K26" i="52" l="1"/>
  <c r="K18" i="52" l="1"/>
  <c r="L26" i="52" l="1"/>
  <c r="K24" i="52"/>
  <c r="L24" i="52" s="1"/>
  <c r="K22" i="52"/>
  <c r="L22" i="52" s="1"/>
  <c r="K30" i="52" l="1"/>
  <c r="K32" i="52"/>
  <c r="L20" i="52"/>
  <c r="L18" i="52"/>
  <c r="K28" i="52" l="1"/>
  <c r="K29" i="52" s="1"/>
  <c r="L27" i="52"/>
  <c r="L28" i="52" l="1"/>
  <c r="L29" i="52" s="1"/>
  <c r="M29" i="52" s="1"/>
  <c r="K31" i="52"/>
  <c r="K33" i="52" s="1"/>
  <c r="K34" i="52" s="1"/>
  <c r="K35" i="52" s="1"/>
</calcChain>
</file>

<file path=xl/sharedStrings.xml><?xml version="1.0" encoding="utf-8"?>
<sst xmlns="http://schemas.openxmlformats.org/spreadsheetml/2006/main" count="65" uniqueCount="63">
  <si>
    <t>№ пп</t>
  </si>
  <si>
    <t>Проверил:</t>
  </si>
  <si>
    <t>Начальник ОКС и КР</t>
  </si>
  <si>
    <t>Е.Л. Баженов</t>
  </si>
  <si>
    <t>Е.Я. Шилина</t>
  </si>
  <si>
    <t xml:space="preserve">СМЕТА </t>
  </si>
  <si>
    <t>на проектные (изыскательские) работы</t>
  </si>
  <si>
    <t>Наименование объекта проектирования или вида проектных работ</t>
  </si>
  <si>
    <t>Наименование, номера глав, таблиц, параграфов и пунктов НЗ на проектные работы</t>
  </si>
  <si>
    <t>Сметная стоимость, руб.</t>
  </si>
  <si>
    <t>1</t>
  </si>
  <si>
    <t>2</t>
  </si>
  <si>
    <t>3</t>
  </si>
  <si>
    <t>Охранное ограждение территории. Протяженность от 200 до 500 м.</t>
  </si>
  <si>
    <t>4</t>
  </si>
  <si>
    <t>5</t>
  </si>
  <si>
    <t>6</t>
  </si>
  <si>
    <t>7</t>
  </si>
  <si>
    <t>Въездные ворота</t>
  </si>
  <si>
    <t>Автоматические металлические ворота</t>
  </si>
  <si>
    <t>СКУД</t>
  </si>
  <si>
    <t>Входные ворота</t>
  </si>
  <si>
    <t>Металлические ворота без устройств автоматизации</t>
  </si>
  <si>
    <t>Водоотведение</t>
  </si>
  <si>
    <t>Итого по смете в текущих ценах:</t>
  </si>
  <si>
    <t xml:space="preserve">Составление технического отчета (заключения) о результатах выполненных работ (в % от стоимости камеральных работ)      </t>
  </si>
  <si>
    <t>Инженерно-геодезические изыскания</t>
  </si>
  <si>
    <t>A * Количество * Кст
25100 руб * 2 * 0,6</t>
  </si>
  <si>
    <t>A * Количество * Кст
40100 руб * 2 * 0,6</t>
  </si>
  <si>
    <t>A * Количество * Кст
181900 руб * 2 * 0,6</t>
  </si>
  <si>
    <t>СБЦ на проектные работы в строительстве «Инженерно-геодезические изыскания при строительстве и эксплуатации зданий и сооружений». Таблица 68.                                                                                          6,6% от стоимости камеральных работ</t>
  </si>
  <si>
    <t>6,6% от п.6</t>
  </si>
  <si>
    <t>Инженер  ОКС и КР</t>
  </si>
  <si>
    <t>Составил:</t>
  </si>
  <si>
    <t>Система контроля и управления доступом (СКУД). Количество мест, где непосредственно осуществляется контроль доступа: до 5 шт. включительно</t>
  </si>
  <si>
    <t>Водоотведение (общая протяженность 100 м.)</t>
  </si>
  <si>
    <t>СОГЛАСОВАНО:</t>
  </si>
  <si>
    <t>УТВЕРЖДАЮ:</t>
  </si>
  <si>
    <t>ООО «Иркутскэнергосбыт»</t>
  </si>
  <si>
    <t>__________________ П.Б. Городенко</t>
  </si>
  <si>
    <t>М.П.</t>
  </si>
  <si>
    <t>НДС, 20%</t>
  </si>
  <si>
    <t>Итого с НДС</t>
  </si>
  <si>
    <t>Итого по смете в базисных ценах: п.1,6,7 в ценах 2001г.</t>
  </si>
  <si>
    <t>Главный инженер</t>
  </si>
  <si>
    <t>Приложение №2  к договору подряда №  от   "___ "_____________ 2025 г.</t>
  </si>
  <si>
    <t>_______________О.Н. Герасименко</t>
  </si>
  <si>
    <t>(A + B * Xзад) * Кст 
(33000 руб + 128 руб * 100)  * 0,5</t>
  </si>
  <si>
    <t>(A + B * Xзад) * Кст
(75900 руб + 600 руб * 205) * 0,6</t>
  </si>
  <si>
    <t>НЗ №828/пр Инженерно-техническая система антитеррористической защищенности объектов жилищно-гражданского назначения. 2023 г. Таблица 3.6. Средства инженерно-технической укрепленности (СИТУ), п.2
A=25,1 тыс.руб.
Количество = 2 (объект)                                                                                                                                                                                                                                                                                                                                                                                                                                                                                                              Стадия: Рабочая документация                                                                                                                                                                                                                                                                                                                                                                                                 Кст = 0,6</t>
  </si>
  <si>
    <t xml:space="preserve">Расчет стоимости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</si>
  <si>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НЗ №213/пр Объекты водоснабжения и канализации. 2012 г. Таблица 5. Наружные сети канализации, п.1 (от 100 до 500м.).
A=33 тыс.руб;                                                                                                                                                                                                                                                                                                                                                                                                                    B=0,128 тыс.руб;
Осн. показ. Х=100 (м.)                                                                                                                                                                                                                                                                                                                                                                                                                                                                                                                                                                                       Стадия: Рабочая документация                                                                                                                                                                                                                                                                                                                                                                                                 Кст = 0,5</t>
  </si>
  <si>
    <t>НЗ №828/пр Инженерно-техническая система антитеррористической защищенности объектов жилищно-гражданского назначения. 2023 г. Таблица 3.2. Система контроля и управления доступом (СКУД), п.1
A=181,9 тыс.руб.
Количество =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Стадия: Рабочая документация                                                                                                                                                                                                                                                                                                                                                                                                 Кст = 0,6</t>
  </si>
  <si>
    <t xml:space="preserve">СБЦ на проектные работы в строительстве «Инженерно-геодезические изыскания при строительстве и эксплуатации зданий и сооружений». Таблица 62. Плановая и высотная привязка при расстоянии между точками до 50 м., категория сложности 2.                                                                                                                                                                                                                                                                                                                                                          А=111                                                                                                                                                                                                                                                                                                                      Количество  = 12 точек.                                                                                                                                                                                                                                                                                 К1=1,15 (район)                                                                                                             </t>
  </si>
  <si>
    <t>Ограждение (общая протяженность 205 м.)</t>
  </si>
  <si>
    <t>НЗ №828/пр Инженерно-техническая система антитеррористической защищенности объектов жилищно-гражданского назначения. 2023 г. Таблица 3.6. Средства инженерно-технической укрепленности (СИТУ), п.1
A=75,9 тыс.руб;                                                                                                                                                                                                                                                                                                                                                                                                                        B=0,6 тыс.руб.
Осн. показ. Х=205 (м.)                                                                                                                                                                                                                                                                                                                                                                                                                                                                                                                               Стадия: Рабочая документация                                                                                                                                                                                                                                                                                                                                                                                                 Кст = 0,6</t>
  </si>
  <si>
    <t>НЗ №828/пр Инженерно-техническая система антитеррористической защищенности объектов жилищно-гражданского назначения. 2023 г. Таблица 3.6. Средства инженерно-технической укрепленности (СИТУ), п.2
A=40,1 тыс.руб.
Количество = 2 (объект).                                                                                                                                                                                                                                                                                                                                                                                                                                                                                                            Стадия: Рабочая документация                                                                                                                                                                                                                                                                                                                                                                                                 Кст = 0,6</t>
  </si>
  <si>
    <t>А * Количество * К1                                                                                                                                                                                                                                                                                                                                                                                                                                                                                                                                                                                                                                                                                                                                                                                                                                                                                                111 * 12 * 1,15</t>
  </si>
  <si>
    <t>Итого по смете в базисных ценах: п.2,3,4,5 в ценах 2021г.</t>
  </si>
  <si>
    <t>Всего с учетом Индексы изменения сметной стоимости проектных работ 
и изыскательских работ  на III квартал 2025 г. к уровню цен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01.01.2001 г. - 6,7 от п.1,6,7                                                                                                                                                                                                                                         (Письмо Минстроя от 16.07.2025 г. №41280-ИФ/09)</t>
  </si>
  <si>
    <t>Всего с учетом Индексы изменения сметной стоимости проектных работ 
и изыскательских работ  на III квартал 2025 г. к уровню цен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01.01.2021 г. - 1,58 от п.2,3,4,5                                                                                                                                                                                                                                         (Письмо Минстроя от 16.07.2025 г. №41280-ИФ/09)</t>
  </si>
  <si>
    <r>
      <t xml:space="preserve">Наименование объекта: </t>
    </r>
    <r>
      <rPr>
        <b/>
        <sz val="14"/>
        <rFont val="Times New Roman"/>
        <family val="1"/>
        <charset val="204"/>
      </rPr>
      <t>"Ограждение территории с распашными (откатными) воротами на территории Транспортного цеха ООО «Иркутскэнергосбыт» по адресу: Иркутская область, г. Иркутск, ул. Мухиной, 2г."</t>
    </r>
  </si>
  <si>
    <t xml:space="preserve">по Разработке рабочей документации на замену ограждения территории Транспортного цеха                                                                                                                                                                                                                                                    ООО «Иркутскэнергосбыт» по адресу: Иркутская область, г. Иркутск, ул. Мухиной, 2г.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</si>
</sst>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General_)"/>
    <numFmt numFmtId="166" formatCode="_-* #,##0.00&quot;р.&quot;_-;\-* #,##0.00&quot;р.&quot;_-;_-* &quot;-&quot;??&quot;р.&quot;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0"/>
    <xf numFmtId="0" fontId="2" fillId="0" borderId="0"/>
    <xf numFmtId="164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4" fillId="0" borderId="0"/>
    <xf numFmtId="165" fontId="4" fillId="0" borderId="0"/>
    <xf numFmtId="166" fontId="2" fillId="0" borderId="0" applyFont="0" applyFill="0" applyBorder="0" applyAlignment="0" applyProtection="0"/>
    <xf numFmtId="0" fontId="1" fillId="0" borderId="0"/>
    <xf numFmtId="0" fontId="5" fillId="0" borderId="0"/>
  </cellStyleXfs>
  <cellXfs count="104">
    <xf numFmtId="0" fontId="0" fillId="0" borderId="0" xfId="0"/>
    <xf numFmtId="0" fontId="9" fillId="0" borderId="0" xfId="5" applyNumberFormat="1" applyFont="1" applyAlignment="1">
      <alignment horizontal="left" vertical="center" wrapText="1"/>
    </xf>
    <xf numFmtId="0" fontId="9" fillId="0" borderId="0" xfId="5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5" applyNumberFormat="1" applyFont="1" applyAlignment="1">
      <alignment vertical="center" wrapText="1"/>
    </xf>
    <xf numFmtId="0" fontId="9" fillId="0" borderId="0" xfId="5" applyNumberFormat="1" applyFont="1" applyAlignment="1">
      <alignment horizontal="right" vertical="center" wrapText="1"/>
    </xf>
    <xf numFmtId="0" fontId="9" fillId="0" borderId="0" xfId="5" applyNumberFormat="1" applyFont="1" applyAlignment="1">
      <alignment horizontal="center" vertical="center" wrapText="1"/>
    </xf>
    <xf numFmtId="0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0" borderId="0" xfId="5" applyNumberFormat="1" applyFont="1" applyAlignment="1">
      <alignment vertical="center"/>
    </xf>
    <xf numFmtId="0" fontId="7" fillId="0" borderId="0" xfId="5" applyNumberFormat="1" applyFont="1" applyAlignment="1">
      <alignment vertical="center" wrapText="1"/>
    </xf>
    <xf numFmtId="0" fontId="7" fillId="0" borderId="0" xfId="5" applyNumberFormat="1" applyFont="1" applyAlignment="1">
      <alignment horizontal="center" vertical="center" wrapText="1"/>
    </xf>
    <xf numFmtId="0" fontId="7" fillId="0" borderId="0" xfId="5" applyNumberFormat="1" applyFont="1" applyAlignment="1">
      <alignment horizontal="left" vertical="center" wrapText="1"/>
    </xf>
    <xf numFmtId="0" fontId="9" fillId="0" borderId="0" xfId="0" applyFont="1"/>
    <xf numFmtId="4" fontId="8" fillId="0" borderId="0" xfId="5" applyNumberFormat="1" applyFont="1" applyBorder="1" applyAlignment="1">
      <alignment horizontal="right" vertical="center" wrapText="1"/>
    </xf>
    <xf numFmtId="0" fontId="7" fillId="0" borderId="22" xfId="5" applyNumberFormat="1" applyFont="1" applyBorder="1" applyAlignment="1">
      <alignment horizontal="center" vertical="center" wrapText="1"/>
    </xf>
    <xf numFmtId="0" fontId="7" fillId="0" borderId="26" xfId="5" applyNumberFormat="1" applyFont="1" applyBorder="1" applyAlignment="1">
      <alignment horizontal="center" vertical="center" wrapText="1"/>
    </xf>
    <xf numFmtId="49" fontId="7" fillId="0" borderId="27" xfId="5" applyNumberFormat="1" applyFont="1" applyBorder="1" applyAlignment="1">
      <alignment horizontal="center" vertical="center" wrapText="1"/>
    </xf>
    <xf numFmtId="0" fontId="7" fillId="0" borderId="28" xfId="5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4" fontId="7" fillId="0" borderId="6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10" fillId="0" borderId="4" xfId="5" applyNumberFormat="1" applyFont="1" applyBorder="1" applyAlignment="1">
      <alignment horizontal="center" vertical="center" wrapText="1"/>
    </xf>
    <xf numFmtId="4" fontId="7" fillId="0" borderId="1" xfId="5" applyNumberFormat="1" applyFont="1" applyBorder="1" applyAlignment="1">
      <alignment horizontal="center" vertical="center" wrapText="1"/>
    </xf>
    <xf numFmtId="4" fontId="10" fillId="0" borderId="1" xfId="5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15" xfId="0" applyFont="1" applyBorder="1" applyAlignment="1">
      <alignment horizontal="left"/>
    </xf>
    <xf numFmtId="0" fontId="3" fillId="0" borderId="0" xfId="0" applyFont="1"/>
    <xf numFmtId="0" fontId="12" fillId="0" borderId="0" xfId="0" applyFont="1"/>
    <xf numFmtId="0" fontId="10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4" fontId="7" fillId="0" borderId="8" xfId="5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2" fontId="9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7" fillId="0" borderId="2" xfId="5" applyNumberFormat="1" applyFont="1" applyBorder="1" applyAlignment="1">
      <alignment horizontal="right" vertical="center" wrapText="1"/>
    </xf>
    <xf numFmtId="0" fontId="7" fillId="0" borderId="3" xfId="5" applyNumberFormat="1" applyFont="1" applyBorder="1" applyAlignment="1">
      <alignment horizontal="right" vertical="center" wrapText="1"/>
    </xf>
    <xf numFmtId="0" fontId="7" fillId="0" borderId="8" xfId="5" applyNumberFormat="1" applyFont="1" applyBorder="1" applyAlignment="1">
      <alignment horizontal="right" vertical="center" wrapText="1"/>
    </xf>
    <xf numFmtId="0" fontId="13" fillId="0" borderId="2" xfId="5" applyNumberFormat="1" applyFont="1" applyBorder="1" applyAlignment="1">
      <alignment horizontal="right" vertical="center" wrapText="1"/>
    </xf>
    <xf numFmtId="0" fontId="13" fillId="0" borderId="3" xfId="5" applyNumberFormat="1" applyFont="1" applyBorder="1" applyAlignment="1">
      <alignment horizontal="right" vertical="center" wrapText="1"/>
    </xf>
    <xf numFmtId="0" fontId="13" fillId="0" borderId="8" xfId="5" applyNumberFormat="1" applyFont="1" applyBorder="1" applyAlignment="1">
      <alignment horizontal="right" vertical="center" wrapText="1"/>
    </xf>
    <xf numFmtId="0" fontId="10" fillId="0" borderId="1" xfId="5" applyNumberFormat="1" applyFont="1" applyBorder="1" applyAlignment="1">
      <alignment horizontal="right" vertical="center" wrapText="1"/>
    </xf>
    <xf numFmtId="0" fontId="10" fillId="0" borderId="9" xfId="5" applyNumberFormat="1" applyFont="1" applyBorder="1" applyAlignment="1">
      <alignment horizontal="right" vertical="center" wrapText="1"/>
    </xf>
    <xf numFmtId="0" fontId="10" fillId="0" borderId="0" xfId="5" applyNumberFormat="1" applyFont="1" applyBorder="1" applyAlignment="1">
      <alignment horizontal="right" vertical="center" wrapText="1"/>
    </xf>
    <xf numFmtId="0" fontId="10" fillId="0" borderId="18" xfId="5" applyNumberFormat="1" applyFont="1" applyBorder="1" applyAlignment="1">
      <alignment horizontal="right" vertical="center" wrapText="1"/>
    </xf>
    <xf numFmtId="0" fontId="10" fillId="0" borderId="2" xfId="5" applyNumberFormat="1" applyFont="1" applyBorder="1" applyAlignment="1">
      <alignment horizontal="right" vertical="center" wrapText="1"/>
    </xf>
    <xf numFmtId="0" fontId="10" fillId="0" borderId="3" xfId="5" applyNumberFormat="1" applyFont="1" applyBorder="1" applyAlignment="1">
      <alignment horizontal="right" vertical="center" wrapText="1"/>
    </xf>
    <xf numFmtId="0" fontId="10" fillId="0" borderId="8" xfId="5" applyNumberFormat="1" applyFont="1" applyBorder="1" applyAlignment="1">
      <alignment horizontal="right" vertical="center" wrapText="1"/>
    </xf>
    <xf numFmtId="0" fontId="10" fillId="0" borderId="2" xfId="0" applyNumberFormat="1" applyFont="1" applyBorder="1" applyAlignment="1">
      <alignment horizontal="left" vertical="center" wrapText="1"/>
    </xf>
    <xf numFmtId="0" fontId="10" fillId="0" borderId="8" xfId="0" applyNumberFormat="1" applyFont="1" applyBorder="1" applyAlignment="1">
      <alignment horizontal="left" vertical="center" wrapText="1"/>
    </xf>
    <xf numFmtId="0" fontId="10" fillId="0" borderId="7" xfId="0" applyNumberFormat="1" applyFont="1" applyBorder="1" applyAlignment="1">
      <alignment horizontal="left" vertical="center" wrapText="1"/>
    </xf>
    <xf numFmtId="0" fontId="10" fillId="0" borderId="16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5" xfId="5" applyNumberFormat="1" applyFont="1" applyBorder="1" applyAlignment="1">
      <alignment horizontal="left" vertical="center" wrapText="1"/>
    </xf>
    <xf numFmtId="0" fontId="7" fillId="0" borderId="17" xfId="5" applyNumberFormat="1" applyFont="1" applyBorder="1" applyAlignment="1">
      <alignment horizontal="left" vertical="center" wrapText="1"/>
    </xf>
    <xf numFmtId="0" fontId="7" fillId="0" borderId="2" xfId="5" applyNumberFormat="1" applyFont="1" applyBorder="1" applyAlignment="1">
      <alignment horizontal="left" vertical="center" wrapText="1"/>
    </xf>
    <xf numFmtId="0" fontId="7" fillId="0" borderId="8" xfId="5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16" xfId="0" applyNumberFormat="1" applyFont="1" applyBorder="1" applyAlignment="1">
      <alignment horizontal="left" vertical="center" wrapText="1"/>
    </xf>
    <xf numFmtId="0" fontId="10" fillId="0" borderId="9" xfId="0" applyNumberFormat="1" applyFont="1" applyBorder="1" applyAlignment="1">
      <alignment horizontal="left" vertical="center" wrapText="1"/>
    </xf>
    <xf numFmtId="0" fontId="10" fillId="0" borderId="18" xfId="0" applyNumberFormat="1" applyFont="1" applyBorder="1" applyAlignment="1">
      <alignment horizontal="left" vertical="center" wrapText="1"/>
    </xf>
    <xf numFmtId="0" fontId="7" fillId="0" borderId="19" xfId="0" applyNumberFormat="1" applyFont="1" applyBorder="1" applyAlignment="1">
      <alignment horizontal="left" vertical="center" wrapText="1"/>
    </xf>
    <xf numFmtId="0" fontId="7" fillId="0" borderId="20" xfId="0" applyNumberFormat="1" applyFont="1" applyBorder="1" applyAlignment="1">
      <alignment horizontal="left" vertical="center" wrapText="1"/>
    </xf>
    <xf numFmtId="0" fontId="7" fillId="0" borderId="21" xfId="0" applyNumberFormat="1" applyFont="1" applyBorder="1" applyAlignment="1">
      <alignment horizontal="left" vertical="center" wrapText="1"/>
    </xf>
    <xf numFmtId="0" fontId="7" fillId="0" borderId="15" xfId="0" applyNumberFormat="1" applyFont="1" applyBorder="1" applyAlignment="1">
      <alignment horizontal="left" vertical="center" wrapText="1"/>
    </xf>
    <xf numFmtId="49" fontId="10" fillId="0" borderId="7" xfId="5" applyNumberFormat="1" applyFont="1" applyBorder="1" applyAlignment="1">
      <alignment horizontal="left" vertical="center" wrapText="1"/>
    </xf>
    <xf numFmtId="49" fontId="10" fillId="0" borderId="15" xfId="5" applyNumberFormat="1" applyFont="1" applyBorder="1" applyAlignment="1">
      <alignment horizontal="left" vertical="center" wrapText="1"/>
    </xf>
    <xf numFmtId="49" fontId="10" fillId="0" borderId="16" xfId="5" applyNumberFormat="1" applyFont="1" applyBorder="1" applyAlignment="1">
      <alignment horizontal="left" vertical="center" wrapText="1"/>
    </xf>
    <xf numFmtId="0" fontId="7" fillId="0" borderId="3" xfId="5" applyNumberFormat="1" applyFont="1" applyBorder="1" applyAlignment="1">
      <alignment horizontal="left" vertical="center" wrapText="1"/>
    </xf>
    <xf numFmtId="0" fontId="10" fillId="0" borderId="2" xfId="5" applyNumberFormat="1" applyFont="1" applyBorder="1" applyAlignment="1">
      <alignment horizontal="left" vertical="center" wrapText="1"/>
    </xf>
    <xf numFmtId="0" fontId="10" fillId="0" borderId="8" xfId="5" applyNumberFormat="1" applyFont="1" applyBorder="1" applyAlignment="1">
      <alignment horizontal="left" vertical="center" wrapText="1"/>
    </xf>
    <xf numFmtId="0" fontId="11" fillId="0" borderId="0" xfId="3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23" xfId="5" applyNumberFormat="1" applyFont="1" applyBorder="1" applyAlignment="1">
      <alignment horizontal="center" vertical="center" wrapText="1"/>
    </xf>
    <xf numFmtId="0" fontId="7" fillId="0" borderId="24" xfId="5" applyNumberFormat="1" applyFont="1" applyBorder="1" applyAlignment="1">
      <alignment horizontal="center" vertical="center" wrapText="1"/>
    </xf>
    <xf numFmtId="0" fontId="7" fillId="0" borderId="10" xfId="5" applyNumberFormat="1" applyFont="1" applyBorder="1" applyAlignment="1">
      <alignment horizontal="center" vertical="center" wrapText="1"/>
    </xf>
    <xf numFmtId="0" fontId="7" fillId="0" borderId="11" xfId="5" applyNumberFormat="1" applyFont="1" applyBorder="1" applyAlignment="1">
      <alignment horizontal="center" vertical="center" wrapText="1"/>
    </xf>
    <xf numFmtId="0" fontId="7" fillId="0" borderId="25" xfId="5" applyNumberFormat="1" applyFont="1" applyBorder="1" applyAlignment="1">
      <alignment horizontal="center" vertical="center" wrapText="1"/>
    </xf>
    <xf numFmtId="0" fontId="7" fillId="0" borderId="12" xfId="5" applyNumberFormat="1" applyFont="1" applyBorder="1" applyAlignment="1">
      <alignment horizontal="center" vertical="center" wrapText="1"/>
    </xf>
    <xf numFmtId="0" fontId="7" fillId="0" borderId="14" xfId="5" applyNumberFormat="1" applyFont="1" applyBorder="1" applyAlignment="1">
      <alignment horizontal="center" vertical="center" wrapText="1"/>
    </xf>
    <xf numFmtId="0" fontId="7" fillId="0" borderId="13" xfId="5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9" fontId="10" fillId="0" borderId="2" xfId="5" applyNumberFormat="1" applyFont="1" applyBorder="1" applyAlignment="1">
      <alignment horizontal="left" vertical="center" wrapText="1"/>
    </xf>
    <xf numFmtId="49" fontId="10" fillId="0" borderId="3" xfId="5" applyNumberFormat="1" applyFont="1" applyBorder="1" applyAlignment="1">
      <alignment horizontal="left" vertical="center" wrapText="1"/>
    </xf>
    <xf numFmtId="49" fontId="10" fillId="0" borderId="8" xfId="5" applyNumberFormat="1" applyFont="1" applyBorder="1" applyAlignment="1">
      <alignment horizontal="left" vertical="center" wrapText="1"/>
    </xf>
    <xf numFmtId="49" fontId="10" fillId="0" borderId="9" xfId="5" applyNumberFormat="1" applyFont="1" applyBorder="1" applyAlignment="1">
      <alignment horizontal="left" vertical="center" wrapText="1"/>
    </xf>
    <xf numFmtId="49" fontId="10" fillId="0" borderId="0" xfId="5" applyNumberFormat="1" applyFont="1" applyBorder="1" applyAlignment="1">
      <alignment horizontal="left" vertical="center" wrapText="1"/>
    </xf>
    <xf numFmtId="49" fontId="10" fillId="0" borderId="18" xfId="5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0" fontId="7" fillId="2" borderId="8" xfId="0" applyNumberFormat="1" applyFont="1" applyFill="1" applyBorder="1" applyAlignment="1">
      <alignment horizontal="left" vertical="center" wrapText="1"/>
    </xf>
  </cellXfs>
  <cellStyles count="26">
    <cellStyle name="_2003_08_Телеотключение" xfId="8"/>
    <cellStyle name="_2ZM01!" xfId="9"/>
    <cellStyle name="_3g802!" xfId="10"/>
    <cellStyle name="_AQ_0109" xfId="11"/>
    <cellStyle name="_SIBRON-#7163-v1-Протокол_дог_цены__смета_№1(проект)_специф_оборудования" xfId="12"/>
    <cellStyle name="_ГЭС спецификация" xfId="13"/>
    <cellStyle name="_Как пример промежуточная ведомость" xfId="14"/>
    <cellStyle name="_Книга1" xfId="15"/>
    <cellStyle name="_объектные сводная сметы ВЭС2" xfId="16"/>
    <cellStyle name="_пример заполнения для расчета коэф" xfId="17"/>
    <cellStyle name="_Расчет конкурсной цены по ОРУ 110кВ Замена масляных выключателей на элегазовые10,11,13  утв-ый вариант" xfId="18"/>
    <cellStyle name="_смета ИТ2" xfId="19"/>
    <cellStyle name="_Телеотключение" xfId="20"/>
    <cellStyle name="Normal_# Project Landata Price List Q1 2005 New" xfId="21"/>
    <cellStyle name="normбlnн_MDRC's" xfId="22"/>
    <cellStyle name="Денежный 2" xfId="23"/>
    <cellStyle name="Итоги" xfId="1"/>
    <cellStyle name="ЛокСмета" xfId="2"/>
    <cellStyle name="Обычный" xfId="0" builtinId="0"/>
    <cellStyle name="Обычный 2" xfId="5"/>
    <cellStyle name="Обычный 3" xfId="6"/>
    <cellStyle name="Обычный 4" xfId="24"/>
    <cellStyle name="Стиль 1" xfId="25"/>
    <cellStyle name="Титул" xfId="3"/>
    <cellStyle name="Финансовый 2" xfId="7"/>
    <cellStyle name="Хвост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46"/>
  <sheetViews>
    <sheetView tabSelected="1" view="pageBreakPreview" zoomScaleNormal="100" zoomScaleSheetLayoutView="100" workbookViewId="0">
      <selection activeCell="A11" sqref="A11:K11"/>
    </sheetView>
  </sheetViews>
  <sheetFormatPr defaultColWidth="11.5703125" defaultRowHeight="15.75" x14ac:dyDescent="0.2"/>
  <cols>
    <col min="1" max="1" width="6.140625" style="6" customWidth="1"/>
    <col min="2" max="2" width="15.85546875" style="4" customWidth="1"/>
    <col min="3" max="3" width="22.85546875" style="4" customWidth="1"/>
    <col min="4" max="7" width="6.7109375" style="1" customWidth="1"/>
    <col min="8" max="8" width="16.85546875" style="1" customWidth="1"/>
    <col min="9" max="9" width="23.28515625" style="1" customWidth="1"/>
    <col min="10" max="10" width="10.28515625" style="1" customWidth="1"/>
    <col min="11" max="11" width="16.5703125" style="6" customWidth="1"/>
    <col min="12" max="12" width="13.42578125" style="2" customWidth="1"/>
    <col min="13" max="13" width="13" style="2" customWidth="1"/>
    <col min="14" max="14" width="13.140625" style="2" bestFit="1" customWidth="1"/>
    <col min="15" max="258" width="11.5703125" style="2"/>
    <col min="259" max="259" width="3.7109375" style="2" customWidth="1"/>
    <col min="260" max="260" width="10.7109375" style="2" customWidth="1"/>
    <col min="261" max="261" width="15.5703125" style="2" customWidth="1"/>
    <col min="262" max="262" width="4.42578125" style="2" customWidth="1"/>
    <col min="263" max="265" width="9.28515625" style="2" customWidth="1"/>
    <col min="266" max="266" width="19.7109375" style="2" customWidth="1"/>
    <col min="267" max="267" width="14.7109375" style="2" customWidth="1"/>
    <col min="268" max="268" width="4.42578125" style="2" customWidth="1"/>
    <col min="269" max="514" width="11.5703125" style="2"/>
    <col min="515" max="515" width="3.7109375" style="2" customWidth="1"/>
    <col min="516" max="516" width="10.7109375" style="2" customWidth="1"/>
    <col min="517" max="517" width="15.5703125" style="2" customWidth="1"/>
    <col min="518" max="518" width="4.42578125" style="2" customWidth="1"/>
    <col min="519" max="521" width="9.28515625" style="2" customWidth="1"/>
    <col min="522" max="522" width="19.7109375" style="2" customWidth="1"/>
    <col min="523" max="523" width="14.7109375" style="2" customWidth="1"/>
    <col min="524" max="524" width="4.42578125" style="2" customWidth="1"/>
    <col min="525" max="770" width="11.5703125" style="2"/>
    <col min="771" max="771" width="3.7109375" style="2" customWidth="1"/>
    <col min="772" max="772" width="10.7109375" style="2" customWidth="1"/>
    <col min="773" max="773" width="15.5703125" style="2" customWidth="1"/>
    <col min="774" max="774" width="4.42578125" style="2" customWidth="1"/>
    <col min="775" max="777" width="9.28515625" style="2" customWidth="1"/>
    <col min="778" max="778" width="19.7109375" style="2" customWidth="1"/>
    <col min="779" max="779" width="14.7109375" style="2" customWidth="1"/>
    <col min="780" max="780" width="4.42578125" style="2" customWidth="1"/>
    <col min="781" max="1026" width="11.5703125" style="2"/>
    <col min="1027" max="1027" width="3.7109375" style="2" customWidth="1"/>
    <col min="1028" max="1028" width="10.7109375" style="2" customWidth="1"/>
    <col min="1029" max="1029" width="15.5703125" style="2" customWidth="1"/>
    <col min="1030" max="1030" width="4.42578125" style="2" customWidth="1"/>
    <col min="1031" max="1033" width="9.28515625" style="2" customWidth="1"/>
    <col min="1034" max="1034" width="19.7109375" style="2" customWidth="1"/>
    <col min="1035" max="1035" width="14.7109375" style="2" customWidth="1"/>
    <col min="1036" max="1036" width="4.42578125" style="2" customWidth="1"/>
    <col min="1037" max="1282" width="11.5703125" style="2"/>
    <col min="1283" max="1283" width="3.7109375" style="2" customWidth="1"/>
    <col min="1284" max="1284" width="10.7109375" style="2" customWidth="1"/>
    <col min="1285" max="1285" width="15.5703125" style="2" customWidth="1"/>
    <col min="1286" max="1286" width="4.42578125" style="2" customWidth="1"/>
    <col min="1287" max="1289" width="9.28515625" style="2" customWidth="1"/>
    <col min="1290" max="1290" width="19.7109375" style="2" customWidth="1"/>
    <col min="1291" max="1291" width="14.7109375" style="2" customWidth="1"/>
    <col min="1292" max="1292" width="4.42578125" style="2" customWidth="1"/>
    <col min="1293" max="1538" width="11.5703125" style="2"/>
    <col min="1539" max="1539" width="3.7109375" style="2" customWidth="1"/>
    <col min="1540" max="1540" width="10.7109375" style="2" customWidth="1"/>
    <col min="1541" max="1541" width="15.5703125" style="2" customWidth="1"/>
    <col min="1542" max="1542" width="4.42578125" style="2" customWidth="1"/>
    <col min="1543" max="1545" width="9.28515625" style="2" customWidth="1"/>
    <col min="1546" max="1546" width="19.7109375" style="2" customWidth="1"/>
    <col min="1547" max="1547" width="14.7109375" style="2" customWidth="1"/>
    <col min="1548" max="1548" width="4.42578125" style="2" customWidth="1"/>
    <col min="1549" max="1794" width="11.5703125" style="2"/>
    <col min="1795" max="1795" width="3.7109375" style="2" customWidth="1"/>
    <col min="1796" max="1796" width="10.7109375" style="2" customWidth="1"/>
    <col min="1797" max="1797" width="15.5703125" style="2" customWidth="1"/>
    <col min="1798" max="1798" width="4.42578125" style="2" customWidth="1"/>
    <col min="1799" max="1801" width="9.28515625" style="2" customWidth="1"/>
    <col min="1802" max="1802" width="19.7109375" style="2" customWidth="1"/>
    <col min="1803" max="1803" width="14.7109375" style="2" customWidth="1"/>
    <col min="1804" max="1804" width="4.42578125" style="2" customWidth="1"/>
    <col min="1805" max="2050" width="11.5703125" style="2"/>
    <col min="2051" max="2051" width="3.7109375" style="2" customWidth="1"/>
    <col min="2052" max="2052" width="10.7109375" style="2" customWidth="1"/>
    <col min="2053" max="2053" width="15.5703125" style="2" customWidth="1"/>
    <col min="2054" max="2054" width="4.42578125" style="2" customWidth="1"/>
    <col min="2055" max="2057" width="9.28515625" style="2" customWidth="1"/>
    <col min="2058" max="2058" width="19.7109375" style="2" customWidth="1"/>
    <col min="2059" max="2059" width="14.7109375" style="2" customWidth="1"/>
    <col min="2060" max="2060" width="4.42578125" style="2" customWidth="1"/>
    <col min="2061" max="2306" width="11.5703125" style="2"/>
    <col min="2307" max="2307" width="3.7109375" style="2" customWidth="1"/>
    <col min="2308" max="2308" width="10.7109375" style="2" customWidth="1"/>
    <col min="2309" max="2309" width="15.5703125" style="2" customWidth="1"/>
    <col min="2310" max="2310" width="4.42578125" style="2" customWidth="1"/>
    <col min="2311" max="2313" width="9.28515625" style="2" customWidth="1"/>
    <col min="2314" max="2314" width="19.7109375" style="2" customWidth="1"/>
    <col min="2315" max="2315" width="14.7109375" style="2" customWidth="1"/>
    <col min="2316" max="2316" width="4.42578125" style="2" customWidth="1"/>
    <col min="2317" max="2562" width="11.5703125" style="2"/>
    <col min="2563" max="2563" width="3.7109375" style="2" customWidth="1"/>
    <col min="2564" max="2564" width="10.7109375" style="2" customWidth="1"/>
    <col min="2565" max="2565" width="15.5703125" style="2" customWidth="1"/>
    <col min="2566" max="2566" width="4.42578125" style="2" customWidth="1"/>
    <col min="2567" max="2569" width="9.28515625" style="2" customWidth="1"/>
    <col min="2570" max="2570" width="19.7109375" style="2" customWidth="1"/>
    <col min="2571" max="2571" width="14.7109375" style="2" customWidth="1"/>
    <col min="2572" max="2572" width="4.42578125" style="2" customWidth="1"/>
    <col min="2573" max="2818" width="11.5703125" style="2"/>
    <col min="2819" max="2819" width="3.7109375" style="2" customWidth="1"/>
    <col min="2820" max="2820" width="10.7109375" style="2" customWidth="1"/>
    <col min="2821" max="2821" width="15.5703125" style="2" customWidth="1"/>
    <col min="2822" max="2822" width="4.42578125" style="2" customWidth="1"/>
    <col min="2823" max="2825" width="9.28515625" style="2" customWidth="1"/>
    <col min="2826" max="2826" width="19.7109375" style="2" customWidth="1"/>
    <col min="2827" max="2827" width="14.7109375" style="2" customWidth="1"/>
    <col min="2828" max="2828" width="4.42578125" style="2" customWidth="1"/>
    <col min="2829" max="3074" width="11.5703125" style="2"/>
    <col min="3075" max="3075" width="3.7109375" style="2" customWidth="1"/>
    <col min="3076" max="3076" width="10.7109375" style="2" customWidth="1"/>
    <col min="3077" max="3077" width="15.5703125" style="2" customWidth="1"/>
    <col min="3078" max="3078" width="4.42578125" style="2" customWidth="1"/>
    <col min="3079" max="3081" width="9.28515625" style="2" customWidth="1"/>
    <col min="3082" max="3082" width="19.7109375" style="2" customWidth="1"/>
    <col min="3083" max="3083" width="14.7109375" style="2" customWidth="1"/>
    <col min="3084" max="3084" width="4.42578125" style="2" customWidth="1"/>
    <col min="3085" max="3330" width="11.5703125" style="2"/>
    <col min="3331" max="3331" width="3.7109375" style="2" customWidth="1"/>
    <col min="3332" max="3332" width="10.7109375" style="2" customWidth="1"/>
    <col min="3333" max="3333" width="15.5703125" style="2" customWidth="1"/>
    <col min="3334" max="3334" width="4.42578125" style="2" customWidth="1"/>
    <col min="3335" max="3337" width="9.28515625" style="2" customWidth="1"/>
    <col min="3338" max="3338" width="19.7109375" style="2" customWidth="1"/>
    <col min="3339" max="3339" width="14.7109375" style="2" customWidth="1"/>
    <col min="3340" max="3340" width="4.42578125" style="2" customWidth="1"/>
    <col min="3341" max="3586" width="11.5703125" style="2"/>
    <col min="3587" max="3587" width="3.7109375" style="2" customWidth="1"/>
    <col min="3588" max="3588" width="10.7109375" style="2" customWidth="1"/>
    <col min="3589" max="3589" width="15.5703125" style="2" customWidth="1"/>
    <col min="3590" max="3590" width="4.42578125" style="2" customWidth="1"/>
    <col min="3591" max="3593" width="9.28515625" style="2" customWidth="1"/>
    <col min="3594" max="3594" width="19.7109375" style="2" customWidth="1"/>
    <col min="3595" max="3595" width="14.7109375" style="2" customWidth="1"/>
    <col min="3596" max="3596" width="4.42578125" style="2" customWidth="1"/>
    <col min="3597" max="3842" width="11.5703125" style="2"/>
    <col min="3843" max="3843" width="3.7109375" style="2" customWidth="1"/>
    <col min="3844" max="3844" width="10.7109375" style="2" customWidth="1"/>
    <col min="3845" max="3845" width="15.5703125" style="2" customWidth="1"/>
    <col min="3846" max="3846" width="4.42578125" style="2" customWidth="1"/>
    <col min="3847" max="3849" width="9.28515625" style="2" customWidth="1"/>
    <col min="3850" max="3850" width="19.7109375" style="2" customWidth="1"/>
    <col min="3851" max="3851" width="14.7109375" style="2" customWidth="1"/>
    <col min="3852" max="3852" width="4.42578125" style="2" customWidth="1"/>
    <col min="3853" max="4098" width="11.5703125" style="2"/>
    <col min="4099" max="4099" width="3.7109375" style="2" customWidth="1"/>
    <col min="4100" max="4100" width="10.7109375" style="2" customWidth="1"/>
    <col min="4101" max="4101" width="15.5703125" style="2" customWidth="1"/>
    <col min="4102" max="4102" width="4.42578125" style="2" customWidth="1"/>
    <col min="4103" max="4105" width="9.28515625" style="2" customWidth="1"/>
    <col min="4106" max="4106" width="19.7109375" style="2" customWidth="1"/>
    <col min="4107" max="4107" width="14.7109375" style="2" customWidth="1"/>
    <col min="4108" max="4108" width="4.42578125" style="2" customWidth="1"/>
    <col min="4109" max="4354" width="11.5703125" style="2"/>
    <col min="4355" max="4355" width="3.7109375" style="2" customWidth="1"/>
    <col min="4356" max="4356" width="10.7109375" style="2" customWidth="1"/>
    <col min="4357" max="4357" width="15.5703125" style="2" customWidth="1"/>
    <col min="4358" max="4358" width="4.42578125" style="2" customWidth="1"/>
    <col min="4359" max="4361" width="9.28515625" style="2" customWidth="1"/>
    <col min="4362" max="4362" width="19.7109375" style="2" customWidth="1"/>
    <col min="4363" max="4363" width="14.7109375" style="2" customWidth="1"/>
    <col min="4364" max="4364" width="4.42578125" style="2" customWidth="1"/>
    <col min="4365" max="4610" width="11.5703125" style="2"/>
    <col min="4611" max="4611" width="3.7109375" style="2" customWidth="1"/>
    <col min="4612" max="4612" width="10.7109375" style="2" customWidth="1"/>
    <col min="4613" max="4613" width="15.5703125" style="2" customWidth="1"/>
    <col min="4614" max="4614" width="4.42578125" style="2" customWidth="1"/>
    <col min="4615" max="4617" width="9.28515625" style="2" customWidth="1"/>
    <col min="4618" max="4618" width="19.7109375" style="2" customWidth="1"/>
    <col min="4619" max="4619" width="14.7109375" style="2" customWidth="1"/>
    <col min="4620" max="4620" width="4.42578125" style="2" customWidth="1"/>
    <col min="4621" max="4866" width="11.5703125" style="2"/>
    <col min="4867" max="4867" width="3.7109375" style="2" customWidth="1"/>
    <col min="4868" max="4868" width="10.7109375" style="2" customWidth="1"/>
    <col min="4869" max="4869" width="15.5703125" style="2" customWidth="1"/>
    <col min="4870" max="4870" width="4.42578125" style="2" customWidth="1"/>
    <col min="4871" max="4873" width="9.28515625" style="2" customWidth="1"/>
    <col min="4874" max="4874" width="19.7109375" style="2" customWidth="1"/>
    <col min="4875" max="4875" width="14.7109375" style="2" customWidth="1"/>
    <col min="4876" max="4876" width="4.42578125" style="2" customWidth="1"/>
    <col min="4877" max="5122" width="11.5703125" style="2"/>
    <col min="5123" max="5123" width="3.7109375" style="2" customWidth="1"/>
    <col min="5124" max="5124" width="10.7109375" style="2" customWidth="1"/>
    <col min="5125" max="5125" width="15.5703125" style="2" customWidth="1"/>
    <col min="5126" max="5126" width="4.42578125" style="2" customWidth="1"/>
    <col min="5127" max="5129" width="9.28515625" style="2" customWidth="1"/>
    <col min="5130" max="5130" width="19.7109375" style="2" customWidth="1"/>
    <col min="5131" max="5131" width="14.7109375" style="2" customWidth="1"/>
    <col min="5132" max="5132" width="4.42578125" style="2" customWidth="1"/>
    <col min="5133" max="5378" width="11.5703125" style="2"/>
    <col min="5379" max="5379" width="3.7109375" style="2" customWidth="1"/>
    <col min="5380" max="5380" width="10.7109375" style="2" customWidth="1"/>
    <col min="5381" max="5381" width="15.5703125" style="2" customWidth="1"/>
    <col min="5382" max="5382" width="4.42578125" style="2" customWidth="1"/>
    <col min="5383" max="5385" width="9.28515625" style="2" customWidth="1"/>
    <col min="5386" max="5386" width="19.7109375" style="2" customWidth="1"/>
    <col min="5387" max="5387" width="14.7109375" style="2" customWidth="1"/>
    <col min="5388" max="5388" width="4.42578125" style="2" customWidth="1"/>
    <col min="5389" max="5634" width="11.5703125" style="2"/>
    <col min="5635" max="5635" width="3.7109375" style="2" customWidth="1"/>
    <col min="5636" max="5636" width="10.7109375" style="2" customWidth="1"/>
    <col min="5637" max="5637" width="15.5703125" style="2" customWidth="1"/>
    <col min="5638" max="5638" width="4.42578125" style="2" customWidth="1"/>
    <col min="5639" max="5641" width="9.28515625" style="2" customWidth="1"/>
    <col min="5642" max="5642" width="19.7109375" style="2" customWidth="1"/>
    <col min="5643" max="5643" width="14.7109375" style="2" customWidth="1"/>
    <col min="5644" max="5644" width="4.42578125" style="2" customWidth="1"/>
    <col min="5645" max="5890" width="11.5703125" style="2"/>
    <col min="5891" max="5891" width="3.7109375" style="2" customWidth="1"/>
    <col min="5892" max="5892" width="10.7109375" style="2" customWidth="1"/>
    <col min="5893" max="5893" width="15.5703125" style="2" customWidth="1"/>
    <col min="5894" max="5894" width="4.42578125" style="2" customWidth="1"/>
    <col min="5895" max="5897" width="9.28515625" style="2" customWidth="1"/>
    <col min="5898" max="5898" width="19.7109375" style="2" customWidth="1"/>
    <col min="5899" max="5899" width="14.7109375" style="2" customWidth="1"/>
    <col min="5900" max="5900" width="4.42578125" style="2" customWidth="1"/>
    <col min="5901" max="6146" width="11.5703125" style="2"/>
    <col min="6147" max="6147" width="3.7109375" style="2" customWidth="1"/>
    <col min="6148" max="6148" width="10.7109375" style="2" customWidth="1"/>
    <col min="6149" max="6149" width="15.5703125" style="2" customWidth="1"/>
    <col min="6150" max="6150" width="4.42578125" style="2" customWidth="1"/>
    <col min="6151" max="6153" width="9.28515625" style="2" customWidth="1"/>
    <col min="6154" max="6154" width="19.7109375" style="2" customWidth="1"/>
    <col min="6155" max="6155" width="14.7109375" style="2" customWidth="1"/>
    <col min="6156" max="6156" width="4.42578125" style="2" customWidth="1"/>
    <col min="6157" max="6402" width="11.5703125" style="2"/>
    <col min="6403" max="6403" width="3.7109375" style="2" customWidth="1"/>
    <col min="6404" max="6404" width="10.7109375" style="2" customWidth="1"/>
    <col min="6405" max="6405" width="15.5703125" style="2" customWidth="1"/>
    <col min="6406" max="6406" width="4.42578125" style="2" customWidth="1"/>
    <col min="6407" max="6409" width="9.28515625" style="2" customWidth="1"/>
    <col min="6410" max="6410" width="19.7109375" style="2" customWidth="1"/>
    <col min="6411" max="6411" width="14.7109375" style="2" customWidth="1"/>
    <col min="6412" max="6412" width="4.42578125" style="2" customWidth="1"/>
    <col min="6413" max="6658" width="11.5703125" style="2"/>
    <col min="6659" max="6659" width="3.7109375" style="2" customWidth="1"/>
    <col min="6660" max="6660" width="10.7109375" style="2" customWidth="1"/>
    <col min="6661" max="6661" width="15.5703125" style="2" customWidth="1"/>
    <col min="6662" max="6662" width="4.42578125" style="2" customWidth="1"/>
    <col min="6663" max="6665" width="9.28515625" style="2" customWidth="1"/>
    <col min="6666" max="6666" width="19.7109375" style="2" customWidth="1"/>
    <col min="6667" max="6667" width="14.7109375" style="2" customWidth="1"/>
    <col min="6668" max="6668" width="4.42578125" style="2" customWidth="1"/>
    <col min="6669" max="6914" width="11.5703125" style="2"/>
    <col min="6915" max="6915" width="3.7109375" style="2" customWidth="1"/>
    <col min="6916" max="6916" width="10.7109375" style="2" customWidth="1"/>
    <col min="6917" max="6917" width="15.5703125" style="2" customWidth="1"/>
    <col min="6918" max="6918" width="4.42578125" style="2" customWidth="1"/>
    <col min="6919" max="6921" width="9.28515625" style="2" customWidth="1"/>
    <col min="6922" max="6922" width="19.7109375" style="2" customWidth="1"/>
    <col min="6923" max="6923" width="14.7109375" style="2" customWidth="1"/>
    <col min="6924" max="6924" width="4.42578125" style="2" customWidth="1"/>
    <col min="6925" max="7170" width="11.5703125" style="2"/>
    <col min="7171" max="7171" width="3.7109375" style="2" customWidth="1"/>
    <col min="7172" max="7172" width="10.7109375" style="2" customWidth="1"/>
    <col min="7173" max="7173" width="15.5703125" style="2" customWidth="1"/>
    <col min="7174" max="7174" width="4.42578125" style="2" customWidth="1"/>
    <col min="7175" max="7177" width="9.28515625" style="2" customWidth="1"/>
    <col min="7178" max="7178" width="19.7109375" style="2" customWidth="1"/>
    <col min="7179" max="7179" width="14.7109375" style="2" customWidth="1"/>
    <col min="7180" max="7180" width="4.42578125" style="2" customWidth="1"/>
    <col min="7181" max="7426" width="11.5703125" style="2"/>
    <col min="7427" max="7427" width="3.7109375" style="2" customWidth="1"/>
    <col min="7428" max="7428" width="10.7109375" style="2" customWidth="1"/>
    <col min="7429" max="7429" width="15.5703125" style="2" customWidth="1"/>
    <col min="7430" max="7430" width="4.42578125" style="2" customWidth="1"/>
    <col min="7431" max="7433" width="9.28515625" style="2" customWidth="1"/>
    <col min="7434" max="7434" width="19.7109375" style="2" customWidth="1"/>
    <col min="7435" max="7435" width="14.7109375" style="2" customWidth="1"/>
    <col min="7436" max="7436" width="4.42578125" style="2" customWidth="1"/>
    <col min="7437" max="7682" width="11.5703125" style="2"/>
    <col min="7683" max="7683" width="3.7109375" style="2" customWidth="1"/>
    <col min="7684" max="7684" width="10.7109375" style="2" customWidth="1"/>
    <col min="7685" max="7685" width="15.5703125" style="2" customWidth="1"/>
    <col min="7686" max="7686" width="4.42578125" style="2" customWidth="1"/>
    <col min="7687" max="7689" width="9.28515625" style="2" customWidth="1"/>
    <col min="7690" max="7690" width="19.7109375" style="2" customWidth="1"/>
    <col min="7691" max="7691" width="14.7109375" style="2" customWidth="1"/>
    <col min="7692" max="7692" width="4.42578125" style="2" customWidth="1"/>
    <col min="7693" max="7938" width="11.5703125" style="2"/>
    <col min="7939" max="7939" width="3.7109375" style="2" customWidth="1"/>
    <col min="7940" max="7940" width="10.7109375" style="2" customWidth="1"/>
    <col min="7941" max="7941" width="15.5703125" style="2" customWidth="1"/>
    <col min="7942" max="7942" width="4.42578125" style="2" customWidth="1"/>
    <col min="7943" max="7945" width="9.28515625" style="2" customWidth="1"/>
    <col min="7946" max="7946" width="19.7109375" style="2" customWidth="1"/>
    <col min="7947" max="7947" width="14.7109375" style="2" customWidth="1"/>
    <col min="7948" max="7948" width="4.42578125" style="2" customWidth="1"/>
    <col min="7949" max="8194" width="11.5703125" style="2"/>
    <col min="8195" max="8195" width="3.7109375" style="2" customWidth="1"/>
    <col min="8196" max="8196" width="10.7109375" style="2" customWidth="1"/>
    <col min="8197" max="8197" width="15.5703125" style="2" customWidth="1"/>
    <col min="8198" max="8198" width="4.42578125" style="2" customWidth="1"/>
    <col min="8199" max="8201" width="9.28515625" style="2" customWidth="1"/>
    <col min="8202" max="8202" width="19.7109375" style="2" customWidth="1"/>
    <col min="8203" max="8203" width="14.7109375" style="2" customWidth="1"/>
    <col min="8204" max="8204" width="4.42578125" style="2" customWidth="1"/>
    <col min="8205" max="8450" width="11.5703125" style="2"/>
    <col min="8451" max="8451" width="3.7109375" style="2" customWidth="1"/>
    <col min="8452" max="8452" width="10.7109375" style="2" customWidth="1"/>
    <col min="8453" max="8453" width="15.5703125" style="2" customWidth="1"/>
    <col min="8454" max="8454" width="4.42578125" style="2" customWidth="1"/>
    <col min="8455" max="8457" width="9.28515625" style="2" customWidth="1"/>
    <col min="8458" max="8458" width="19.7109375" style="2" customWidth="1"/>
    <col min="8459" max="8459" width="14.7109375" style="2" customWidth="1"/>
    <col min="8460" max="8460" width="4.42578125" style="2" customWidth="1"/>
    <col min="8461" max="8706" width="11.5703125" style="2"/>
    <col min="8707" max="8707" width="3.7109375" style="2" customWidth="1"/>
    <col min="8708" max="8708" width="10.7109375" style="2" customWidth="1"/>
    <col min="8709" max="8709" width="15.5703125" style="2" customWidth="1"/>
    <col min="8710" max="8710" width="4.42578125" style="2" customWidth="1"/>
    <col min="8711" max="8713" width="9.28515625" style="2" customWidth="1"/>
    <col min="8714" max="8714" width="19.7109375" style="2" customWidth="1"/>
    <col min="8715" max="8715" width="14.7109375" style="2" customWidth="1"/>
    <col min="8716" max="8716" width="4.42578125" style="2" customWidth="1"/>
    <col min="8717" max="8962" width="11.5703125" style="2"/>
    <col min="8963" max="8963" width="3.7109375" style="2" customWidth="1"/>
    <col min="8964" max="8964" width="10.7109375" style="2" customWidth="1"/>
    <col min="8965" max="8965" width="15.5703125" style="2" customWidth="1"/>
    <col min="8966" max="8966" width="4.42578125" style="2" customWidth="1"/>
    <col min="8967" max="8969" width="9.28515625" style="2" customWidth="1"/>
    <col min="8970" max="8970" width="19.7109375" style="2" customWidth="1"/>
    <col min="8971" max="8971" width="14.7109375" style="2" customWidth="1"/>
    <col min="8972" max="8972" width="4.42578125" style="2" customWidth="1"/>
    <col min="8973" max="9218" width="11.5703125" style="2"/>
    <col min="9219" max="9219" width="3.7109375" style="2" customWidth="1"/>
    <col min="9220" max="9220" width="10.7109375" style="2" customWidth="1"/>
    <col min="9221" max="9221" width="15.5703125" style="2" customWidth="1"/>
    <col min="9222" max="9222" width="4.42578125" style="2" customWidth="1"/>
    <col min="9223" max="9225" width="9.28515625" style="2" customWidth="1"/>
    <col min="9226" max="9226" width="19.7109375" style="2" customWidth="1"/>
    <col min="9227" max="9227" width="14.7109375" style="2" customWidth="1"/>
    <col min="9228" max="9228" width="4.42578125" style="2" customWidth="1"/>
    <col min="9229" max="9474" width="11.5703125" style="2"/>
    <col min="9475" max="9475" width="3.7109375" style="2" customWidth="1"/>
    <col min="9476" max="9476" width="10.7109375" style="2" customWidth="1"/>
    <col min="9477" max="9477" width="15.5703125" style="2" customWidth="1"/>
    <col min="9478" max="9478" width="4.42578125" style="2" customWidth="1"/>
    <col min="9479" max="9481" width="9.28515625" style="2" customWidth="1"/>
    <col min="9482" max="9482" width="19.7109375" style="2" customWidth="1"/>
    <col min="9483" max="9483" width="14.7109375" style="2" customWidth="1"/>
    <col min="9484" max="9484" width="4.42578125" style="2" customWidth="1"/>
    <col min="9485" max="9730" width="11.5703125" style="2"/>
    <col min="9731" max="9731" width="3.7109375" style="2" customWidth="1"/>
    <col min="9732" max="9732" width="10.7109375" style="2" customWidth="1"/>
    <col min="9733" max="9733" width="15.5703125" style="2" customWidth="1"/>
    <col min="9734" max="9734" width="4.42578125" style="2" customWidth="1"/>
    <col min="9735" max="9737" width="9.28515625" style="2" customWidth="1"/>
    <col min="9738" max="9738" width="19.7109375" style="2" customWidth="1"/>
    <col min="9739" max="9739" width="14.7109375" style="2" customWidth="1"/>
    <col min="9740" max="9740" width="4.42578125" style="2" customWidth="1"/>
    <col min="9741" max="9986" width="11.5703125" style="2"/>
    <col min="9987" max="9987" width="3.7109375" style="2" customWidth="1"/>
    <col min="9988" max="9988" width="10.7109375" style="2" customWidth="1"/>
    <col min="9989" max="9989" width="15.5703125" style="2" customWidth="1"/>
    <col min="9990" max="9990" width="4.42578125" style="2" customWidth="1"/>
    <col min="9991" max="9993" width="9.28515625" style="2" customWidth="1"/>
    <col min="9994" max="9994" width="19.7109375" style="2" customWidth="1"/>
    <col min="9995" max="9995" width="14.7109375" style="2" customWidth="1"/>
    <col min="9996" max="9996" width="4.42578125" style="2" customWidth="1"/>
    <col min="9997" max="10242" width="11.5703125" style="2"/>
    <col min="10243" max="10243" width="3.7109375" style="2" customWidth="1"/>
    <col min="10244" max="10244" width="10.7109375" style="2" customWidth="1"/>
    <col min="10245" max="10245" width="15.5703125" style="2" customWidth="1"/>
    <col min="10246" max="10246" width="4.42578125" style="2" customWidth="1"/>
    <col min="10247" max="10249" width="9.28515625" style="2" customWidth="1"/>
    <col min="10250" max="10250" width="19.7109375" style="2" customWidth="1"/>
    <col min="10251" max="10251" width="14.7109375" style="2" customWidth="1"/>
    <col min="10252" max="10252" width="4.42578125" style="2" customWidth="1"/>
    <col min="10253" max="10498" width="11.5703125" style="2"/>
    <col min="10499" max="10499" width="3.7109375" style="2" customWidth="1"/>
    <col min="10500" max="10500" width="10.7109375" style="2" customWidth="1"/>
    <col min="10501" max="10501" width="15.5703125" style="2" customWidth="1"/>
    <col min="10502" max="10502" width="4.42578125" style="2" customWidth="1"/>
    <col min="10503" max="10505" width="9.28515625" style="2" customWidth="1"/>
    <col min="10506" max="10506" width="19.7109375" style="2" customWidth="1"/>
    <col min="10507" max="10507" width="14.7109375" style="2" customWidth="1"/>
    <col min="10508" max="10508" width="4.42578125" style="2" customWidth="1"/>
    <col min="10509" max="10754" width="11.5703125" style="2"/>
    <col min="10755" max="10755" width="3.7109375" style="2" customWidth="1"/>
    <col min="10756" max="10756" width="10.7109375" style="2" customWidth="1"/>
    <col min="10757" max="10757" width="15.5703125" style="2" customWidth="1"/>
    <col min="10758" max="10758" width="4.42578125" style="2" customWidth="1"/>
    <col min="10759" max="10761" width="9.28515625" style="2" customWidth="1"/>
    <col min="10762" max="10762" width="19.7109375" style="2" customWidth="1"/>
    <col min="10763" max="10763" width="14.7109375" style="2" customWidth="1"/>
    <col min="10764" max="10764" width="4.42578125" style="2" customWidth="1"/>
    <col min="10765" max="11010" width="11.5703125" style="2"/>
    <col min="11011" max="11011" width="3.7109375" style="2" customWidth="1"/>
    <col min="11012" max="11012" width="10.7109375" style="2" customWidth="1"/>
    <col min="11013" max="11013" width="15.5703125" style="2" customWidth="1"/>
    <col min="11014" max="11014" width="4.42578125" style="2" customWidth="1"/>
    <col min="11015" max="11017" width="9.28515625" style="2" customWidth="1"/>
    <col min="11018" max="11018" width="19.7109375" style="2" customWidth="1"/>
    <col min="11019" max="11019" width="14.7109375" style="2" customWidth="1"/>
    <col min="11020" max="11020" width="4.42578125" style="2" customWidth="1"/>
    <col min="11021" max="11266" width="11.5703125" style="2"/>
    <col min="11267" max="11267" width="3.7109375" style="2" customWidth="1"/>
    <col min="11268" max="11268" width="10.7109375" style="2" customWidth="1"/>
    <col min="11269" max="11269" width="15.5703125" style="2" customWidth="1"/>
    <col min="11270" max="11270" width="4.42578125" style="2" customWidth="1"/>
    <col min="11271" max="11273" width="9.28515625" style="2" customWidth="1"/>
    <col min="11274" max="11274" width="19.7109375" style="2" customWidth="1"/>
    <col min="11275" max="11275" width="14.7109375" style="2" customWidth="1"/>
    <col min="11276" max="11276" width="4.42578125" style="2" customWidth="1"/>
    <col min="11277" max="11522" width="11.5703125" style="2"/>
    <col min="11523" max="11523" width="3.7109375" style="2" customWidth="1"/>
    <col min="11524" max="11524" width="10.7109375" style="2" customWidth="1"/>
    <col min="11525" max="11525" width="15.5703125" style="2" customWidth="1"/>
    <col min="11526" max="11526" width="4.42578125" style="2" customWidth="1"/>
    <col min="11527" max="11529" width="9.28515625" style="2" customWidth="1"/>
    <col min="11530" max="11530" width="19.7109375" style="2" customWidth="1"/>
    <col min="11531" max="11531" width="14.7109375" style="2" customWidth="1"/>
    <col min="11532" max="11532" width="4.42578125" style="2" customWidth="1"/>
    <col min="11533" max="11778" width="11.5703125" style="2"/>
    <col min="11779" max="11779" width="3.7109375" style="2" customWidth="1"/>
    <col min="11780" max="11780" width="10.7109375" style="2" customWidth="1"/>
    <col min="11781" max="11781" width="15.5703125" style="2" customWidth="1"/>
    <col min="11782" max="11782" width="4.42578125" style="2" customWidth="1"/>
    <col min="11783" max="11785" width="9.28515625" style="2" customWidth="1"/>
    <col min="11786" max="11786" width="19.7109375" style="2" customWidth="1"/>
    <col min="11787" max="11787" width="14.7109375" style="2" customWidth="1"/>
    <col min="11788" max="11788" width="4.42578125" style="2" customWidth="1"/>
    <col min="11789" max="12034" width="11.5703125" style="2"/>
    <col min="12035" max="12035" width="3.7109375" style="2" customWidth="1"/>
    <col min="12036" max="12036" width="10.7109375" style="2" customWidth="1"/>
    <col min="12037" max="12037" width="15.5703125" style="2" customWidth="1"/>
    <col min="12038" max="12038" width="4.42578125" style="2" customWidth="1"/>
    <col min="12039" max="12041" width="9.28515625" style="2" customWidth="1"/>
    <col min="12042" max="12042" width="19.7109375" style="2" customWidth="1"/>
    <col min="12043" max="12043" width="14.7109375" style="2" customWidth="1"/>
    <col min="12044" max="12044" width="4.42578125" style="2" customWidth="1"/>
    <col min="12045" max="12290" width="11.5703125" style="2"/>
    <col min="12291" max="12291" width="3.7109375" style="2" customWidth="1"/>
    <col min="12292" max="12292" width="10.7109375" style="2" customWidth="1"/>
    <col min="12293" max="12293" width="15.5703125" style="2" customWidth="1"/>
    <col min="12294" max="12294" width="4.42578125" style="2" customWidth="1"/>
    <col min="12295" max="12297" width="9.28515625" style="2" customWidth="1"/>
    <col min="12298" max="12298" width="19.7109375" style="2" customWidth="1"/>
    <col min="12299" max="12299" width="14.7109375" style="2" customWidth="1"/>
    <col min="12300" max="12300" width="4.42578125" style="2" customWidth="1"/>
    <col min="12301" max="12546" width="11.5703125" style="2"/>
    <col min="12547" max="12547" width="3.7109375" style="2" customWidth="1"/>
    <col min="12548" max="12548" width="10.7109375" style="2" customWidth="1"/>
    <col min="12549" max="12549" width="15.5703125" style="2" customWidth="1"/>
    <col min="12550" max="12550" width="4.42578125" style="2" customWidth="1"/>
    <col min="12551" max="12553" width="9.28515625" style="2" customWidth="1"/>
    <col min="12554" max="12554" width="19.7109375" style="2" customWidth="1"/>
    <col min="12555" max="12555" width="14.7109375" style="2" customWidth="1"/>
    <col min="12556" max="12556" width="4.42578125" style="2" customWidth="1"/>
    <col min="12557" max="12802" width="11.5703125" style="2"/>
    <col min="12803" max="12803" width="3.7109375" style="2" customWidth="1"/>
    <col min="12804" max="12804" width="10.7109375" style="2" customWidth="1"/>
    <col min="12805" max="12805" width="15.5703125" style="2" customWidth="1"/>
    <col min="12806" max="12806" width="4.42578125" style="2" customWidth="1"/>
    <col min="12807" max="12809" width="9.28515625" style="2" customWidth="1"/>
    <col min="12810" max="12810" width="19.7109375" style="2" customWidth="1"/>
    <col min="12811" max="12811" width="14.7109375" style="2" customWidth="1"/>
    <col min="12812" max="12812" width="4.42578125" style="2" customWidth="1"/>
    <col min="12813" max="13058" width="11.5703125" style="2"/>
    <col min="13059" max="13059" width="3.7109375" style="2" customWidth="1"/>
    <col min="13060" max="13060" width="10.7109375" style="2" customWidth="1"/>
    <col min="13061" max="13061" width="15.5703125" style="2" customWidth="1"/>
    <col min="13062" max="13062" width="4.42578125" style="2" customWidth="1"/>
    <col min="13063" max="13065" width="9.28515625" style="2" customWidth="1"/>
    <col min="13066" max="13066" width="19.7109375" style="2" customWidth="1"/>
    <col min="13067" max="13067" width="14.7109375" style="2" customWidth="1"/>
    <col min="13068" max="13068" width="4.42578125" style="2" customWidth="1"/>
    <col min="13069" max="13314" width="11.5703125" style="2"/>
    <col min="13315" max="13315" width="3.7109375" style="2" customWidth="1"/>
    <col min="13316" max="13316" width="10.7109375" style="2" customWidth="1"/>
    <col min="13317" max="13317" width="15.5703125" style="2" customWidth="1"/>
    <col min="13318" max="13318" width="4.42578125" style="2" customWidth="1"/>
    <col min="13319" max="13321" width="9.28515625" style="2" customWidth="1"/>
    <col min="13322" max="13322" width="19.7109375" style="2" customWidth="1"/>
    <col min="13323" max="13323" width="14.7109375" style="2" customWidth="1"/>
    <col min="13324" max="13324" width="4.42578125" style="2" customWidth="1"/>
    <col min="13325" max="13570" width="11.5703125" style="2"/>
    <col min="13571" max="13571" width="3.7109375" style="2" customWidth="1"/>
    <col min="13572" max="13572" width="10.7109375" style="2" customWidth="1"/>
    <col min="13573" max="13573" width="15.5703125" style="2" customWidth="1"/>
    <col min="13574" max="13574" width="4.42578125" style="2" customWidth="1"/>
    <col min="13575" max="13577" width="9.28515625" style="2" customWidth="1"/>
    <col min="13578" max="13578" width="19.7109375" style="2" customWidth="1"/>
    <col min="13579" max="13579" width="14.7109375" style="2" customWidth="1"/>
    <col min="13580" max="13580" width="4.42578125" style="2" customWidth="1"/>
    <col min="13581" max="13826" width="11.5703125" style="2"/>
    <col min="13827" max="13827" width="3.7109375" style="2" customWidth="1"/>
    <col min="13828" max="13828" width="10.7109375" style="2" customWidth="1"/>
    <col min="13829" max="13829" width="15.5703125" style="2" customWidth="1"/>
    <col min="13830" max="13830" width="4.42578125" style="2" customWidth="1"/>
    <col min="13831" max="13833" width="9.28515625" style="2" customWidth="1"/>
    <col min="13834" max="13834" width="19.7109375" style="2" customWidth="1"/>
    <col min="13835" max="13835" width="14.7109375" style="2" customWidth="1"/>
    <col min="13836" max="13836" width="4.42578125" style="2" customWidth="1"/>
    <col min="13837" max="14082" width="11.5703125" style="2"/>
    <col min="14083" max="14083" width="3.7109375" style="2" customWidth="1"/>
    <col min="14084" max="14084" width="10.7109375" style="2" customWidth="1"/>
    <col min="14085" max="14085" width="15.5703125" style="2" customWidth="1"/>
    <col min="14086" max="14086" width="4.42578125" style="2" customWidth="1"/>
    <col min="14087" max="14089" width="9.28515625" style="2" customWidth="1"/>
    <col min="14090" max="14090" width="19.7109375" style="2" customWidth="1"/>
    <col min="14091" max="14091" width="14.7109375" style="2" customWidth="1"/>
    <col min="14092" max="14092" width="4.42578125" style="2" customWidth="1"/>
    <col min="14093" max="14338" width="11.5703125" style="2"/>
    <col min="14339" max="14339" width="3.7109375" style="2" customWidth="1"/>
    <col min="14340" max="14340" width="10.7109375" style="2" customWidth="1"/>
    <col min="14341" max="14341" width="15.5703125" style="2" customWidth="1"/>
    <col min="14342" max="14342" width="4.42578125" style="2" customWidth="1"/>
    <col min="14343" max="14345" width="9.28515625" style="2" customWidth="1"/>
    <col min="14346" max="14346" width="19.7109375" style="2" customWidth="1"/>
    <col min="14347" max="14347" width="14.7109375" style="2" customWidth="1"/>
    <col min="14348" max="14348" width="4.42578125" style="2" customWidth="1"/>
    <col min="14349" max="14594" width="11.5703125" style="2"/>
    <col min="14595" max="14595" width="3.7109375" style="2" customWidth="1"/>
    <col min="14596" max="14596" width="10.7109375" style="2" customWidth="1"/>
    <col min="14597" max="14597" width="15.5703125" style="2" customWidth="1"/>
    <col min="14598" max="14598" width="4.42578125" style="2" customWidth="1"/>
    <col min="14599" max="14601" width="9.28515625" style="2" customWidth="1"/>
    <col min="14602" max="14602" width="19.7109375" style="2" customWidth="1"/>
    <col min="14603" max="14603" width="14.7109375" style="2" customWidth="1"/>
    <col min="14604" max="14604" width="4.42578125" style="2" customWidth="1"/>
    <col min="14605" max="14850" width="11.5703125" style="2"/>
    <col min="14851" max="14851" width="3.7109375" style="2" customWidth="1"/>
    <col min="14852" max="14852" width="10.7109375" style="2" customWidth="1"/>
    <col min="14853" max="14853" width="15.5703125" style="2" customWidth="1"/>
    <col min="14854" max="14854" width="4.42578125" style="2" customWidth="1"/>
    <col min="14855" max="14857" width="9.28515625" style="2" customWidth="1"/>
    <col min="14858" max="14858" width="19.7109375" style="2" customWidth="1"/>
    <col min="14859" max="14859" width="14.7109375" style="2" customWidth="1"/>
    <col min="14860" max="14860" width="4.42578125" style="2" customWidth="1"/>
    <col min="14861" max="15106" width="11.5703125" style="2"/>
    <col min="15107" max="15107" width="3.7109375" style="2" customWidth="1"/>
    <col min="15108" max="15108" width="10.7109375" style="2" customWidth="1"/>
    <col min="15109" max="15109" width="15.5703125" style="2" customWidth="1"/>
    <col min="15110" max="15110" width="4.42578125" style="2" customWidth="1"/>
    <col min="15111" max="15113" width="9.28515625" style="2" customWidth="1"/>
    <col min="15114" max="15114" width="19.7109375" style="2" customWidth="1"/>
    <col min="15115" max="15115" width="14.7109375" style="2" customWidth="1"/>
    <col min="15116" max="15116" width="4.42578125" style="2" customWidth="1"/>
    <col min="15117" max="15362" width="11.5703125" style="2"/>
    <col min="15363" max="15363" width="3.7109375" style="2" customWidth="1"/>
    <col min="15364" max="15364" width="10.7109375" style="2" customWidth="1"/>
    <col min="15365" max="15365" width="15.5703125" style="2" customWidth="1"/>
    <col min="15366" max="15366" width="4.42578125" style="2" customWidth="1"/>
    <col min="15367" max="15369" width="9.28515625" style="2" customWidth="1"/>
    <col min="15370" max="15370" width="19.7109375" style="2" customWidth="1"/>
    <col min="15371" max="15371" width="14.7109375" style="2" customWidth="1"/>
    <col min="15372" max="15372" width="4.42578125" style="2" customWidth="1"/>
    <col min="15373" max="15618" width="11.5703125" style="2"/>
    <col min="15619" max="15619" width="3.7109375" style="2" customWidth="1"/>
    <col min="15620" max="15620" width="10.7109375" style="2" customWidth="1"/>
    <col min="15621" max="15621" width="15.5703125" style="2" customWidth="1"/>
    <col min="15622" max="15622" width="4.42578125" style="2" customWidth="1"/>
    <col min="15623" max="15625" width="9.28515625" style="2" customWidth="1"/>
    <col min="15626" max="15626" width="19.7109375" style="2" customWidth="1"/>
    <col min="15627" max="15627" width="14.7109375" style="2" customWidth="1"/>
    <col min="15628" max="15628" width="4.42578125" style="2" customWidth="1"/>
    <col min="15629" max="15874" width="11.5703125" style="2"/>
    <col min="15875" max="15875" width="3.7109375" style="2" customWidth="1"/>
    <col min="15876" max="15876" width="10.7109375" style="2" customWidth="1"/>
    <col min="15877" max="15877" width="15.5703125" style="2" customWidth="1"/>
    <col min="15878" max="15878" width="4.42578125" style="2" customWidth="1"/>
    <col min="15879" max="15881" width="9.28515625" style="2" customWidth="1"/>
    <col min="15882" max="15882" width="19.7109375" style="2" customWidth="1"/>
    <col min="15883" max="15883" width="14.7109375" style="2" customWidth="1"/>
    <col min="15884" max="15884" width="4.42578125" style="2" customWidth="1"/>
    <col min="15885" max="16130" width="11.5703125" style="2"/>
    <col min="16131" max="16131" width="3.7109375" style="2" customWidth="1"/>
    <col min="16132" max="16132" width="10.7109375" style="2" customWidth="1"/>
    <col min="16133" max="16133" width="15.5703125" style="2" customWidth="1"/>
    <col min="16134" max="16134" width="4.42578125" style="2" customWidth="1"/>
    <col min="16135" max="16137" width="9.28515625" style="2" customWidth="1"/>
    <col min="16138" max="16138" width="19.7109375" style="2" customWidth="1"/>
    <col min="16139" max="16139" width="14.7109375" style="2" customWidth="1"/>
    <col min="16140" max="16140" width="4.42578125" style="2" customWidth="1"/>
    <col min="16141" max="16384" width="11.5703125" style="2"/>
  </cols>
  <sheetData>
    <row r="1" spans="1:12" s="30" customFormat="1" x14ac:dyDescent="0.25">
      <c r="B1" s="45"/>
      <c r="C1" s="45"/>
      <c r="D1" s="45"/>
      <c r="E1" s="45"/>
      <c r="F1" s="43" t="s">
        <v>45</v>
      </c>
      <c r="G1" s="43"/>
      <c r="H1" s="43"/>
      <c r="I1" s="43"/>
      <c r="J1" s="43"/>
      <c r="K1" s="43"/>
    </row>
    <row r="2" spans="1:12" s="30" customFormat="1" ht="24.75" customHeight="1" x14ac:dyDescent="0.2"/>
    <row r="3" spans="1:12" s="21" customFormat="1" ht="18.75" x14ac:dyDescent="0.3">
      <c r="A3" s="32" t="s">
        <v>36</v>
      </c>
      <c r="B3" s="32"/>
      <c r="C3" s="22"/>
      <c r="D3" s="12"/>
      <c r="E3" s="12"/>
      <c r="H3" s="12"/>
      <c r="I3" s="44" t="s">
        <v>37</v>
      </c>
      <c r="J3" s="44"/>
      <c r="K3" s="44"/>
    </row>
    <row r="4" spans="1:12" s="21" customFormat="1" ht="18.75" x14ac:dyDescent="0.3">
      <c r="A4" s="33"/>
      <c r="B4" s="33"/>
      <c r="D4" s="12"/>
      <c r="E4" s="12"/>
      <c r="H4" s="12"/>
      <c r="I4" s="42" t="s">
        <v>44</v>
      </c>
      <c r="J4" s="42"/>
      <c r="K4" s="42"/>
    </row>
    <row r="5" spans="1:12" s="21" customFormat="1" ht="18.75" x14ac:dyDescent="0.3">
      <c r="D5" s="12"/>
      <c r="E5" s="12"/>
      <c r="H5" s="12"/>
      <c r="I5" s="42" t="s">
        <v>38</v>
      </c>
      <c r="J5" s="42"/>
      <c r="K5" s="42"/>
    </row>
    <row r="6" spans="1:12" s="21" customFormat="1" ht="18.75" x14ac:dyDescent="0.3">
      <c r="D6" s="12"/>
      <c r="E6" s="12"/>
      <c r="H6" s="12"/>
      <c r="I6" s="12"/>
    </row>
    <row r="7" spans="1:12" s="21" customFormat="1" ht="18.75" x14ac:dyDescent="0.3">
      <c r="A7" s="42" t="s">
        <v>39</v>
      </c>
      <c r="B7" s="42"/>
      <c r="D7" s="12"/>
      <c r="E7" s="12"/>
      <c r="H7" s="12"/>
      <c r="I7" s="21" t="s">
        <v>46</v>
      </c>
    </row>
    <row r="8" spans="1:12" s="30" customFormat="1" x14ac:dyDescent="0.25">
      <c r="A8" s="31" t="s">
        <v>40</v>
      </c>
      <c r="B8" s="31"/>
      <c r="C8" s="31"/>
      <c r="D8" s="1"/>
      <c r="E8" s="1"/>
      <c r="H8" s="1"/>
      <c r="I8" s="31" t="s">
        <v>40</v>
      </c>
      <c r="J8" s="1"/>
      <c r="K8" s="31"/>
    </row>
    <row r="9" spans="1:12" s="3" customFormat="1" ht="20.25" x14ac:dyDescent="0.2">
      <c r="A9" s="84" t="s">
        <v>5</v>
      </c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2" s="3" customFormat="1" ht="25.5" customHeight="1" x14ac:dyDescent="0.2">
      <c r="A10" s="84" t="s">
        <v>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2" s="3" customFormat="1" ht="60.75" customHeight="1" x14ac:dyDescent="0.2">
      <c r="A11" s="85" t="s">
        <v>62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</row>
    <row r="12" spans="1:12" s="3" customFormat="1" ht="34.5" customHeight="1" x14ac:dyDescent="0.3">
      <c r="A12" s="94" t="s">
        <v>61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</row>
    <row r="13" spans="1:12" ht="12.75" customHeight="1" x14ac:dyDescent="0.2">
      <c r="C13" s="5"/>
      <c r="L13" s="4"/>
    </row>
    <row r="14" spans="1:12" ht="12.75" customHeight="1" x14ac:dyDescent="0.2">
      <c r="C14" s="5"/>
      <c r="L14" s="4"/>
    </row>
    <row r="15" spans="1:12" ht="66.75" customHeight="1" x14ac:dyDescent="0.2">
      <c r="A15" s="15" t="s">
        <v>0</v>
      </c>
      <c r="B15" s="86" t="s">
        <v>7</v>
      </c>
      <c r="C15" s="87"/>
      <c r="D15" s="86" t="s">
        <v>8</v>
      </c>
      <c r="E15" s="90"/>
      <c r="F15" s="90"/>
      <c r="G15" s="90"/>
      <c r="H15" s="87"/>
      <c r="I15" s="86" t="s">
        <v>50</v>
      </c>
      <c r="J15" s="87"/>
      <c r="K15" s="16" t="s">
        <v>9</v>
      </c>
    </row>
    <row r="16" spans="1:12" ht="18.75" x14ac:dyDescent="0.2">
      <c r="A16" s="17" t="s">
        <v>10</v>
      </c>
      <c r="B16" s="91">
        <v>2</v>
      </c>
      <c r="C16" s="93"/>
      <c r="D16" s="91">
        <v>3</v>
      </c>
      <c r="E16" s="92"/>
      <c r="F16" s="92"/>
      <c r="G16" s="92"/>
      <c r="H16" s="93"/>
      <c r="I16" s="88">
        <v>4</v>
      </c>
      <c r="J16" s="89"/>
      <c r="K16" s="18">
        <v>5</v>
      </c>
    </row>
    <row r="17" spans="1:17" ht="22.5" customHeight="1" x14ac:dyDescent="0.2">
      <c r="A17" s="98" t="s">
        <v>35</v>
      </c>
      <c r="B17" s="99"/>
      <c r="C17" s="99"/>
      <c r="D17" s="79"/>
      <c r="E17" s="79"/>
      <c r="F17" s="79"/>
      <c r="G17" s="79"/>
      <c r="H17" s="79"/>
      <c r="I17" s="99"/>
      <c r="J17" s="99"/>
      <c r="K17" s="100"/>
    </row>
    <row r="18" spans="1:17" s="7" customFormat="1" ht="185.25" customHeight="1" x14ac:dyDescent="0.2">
      <c r="A18" s="35" t="s">
        <v>10</v>
      </c>
      <c r="B18" s="59" t="s">
        <v>23</v>
      </c>
      <c r="C18" s="60"/>
      <c r="D18" s="64" t="s">
        <v>51</v>
      </c>
      <c r="E18" s="64"/>
      <c r="F18" s="64"/>
      <c r="G18" s="64"/>
      <c r="H18" s="65"/>
      <c r="I18" s="101" t="s">
        <v>47</v>
      </c>
      <c r="J18" s="102"/>
      <c r="K18" s="24">
        <f>(33000+128*100)*0.5</f>
        <v>22900</v>
      </c>
      <c r="L18" s="7">
        <f>K18*6.7</f>
        <v>153430</v>
      </c>
    </row>
    <row r="19" spans="1:17" ht="22.5" customHeight="1" x14ac:dyDescent="0.2">
      <c r="A19" s="95" t="s">
        <v>54</v>
      </c>
      <c r="B19" s="96"/>
      <c r="C19" s="96"/>
      <c r="D19" s="96"/>
      <c r="E19" s="96"/>
      <c r="F19" s="96"/>
      <c r="G19" s="96"/>
      <c r="H19" s="96"/>
      <c r="I19" s="96"/>
      <c r="J19" s="96"/>
      <c r="K19" s="97"/>
    </row>
    <row r="20" spans="1:17" ht="237" customHeight="1" x14ac:dyDescent="0.2">
      <c r="A20" s="36" t="s">
        <v>11</v>
      </c>
      <c r="B20" s="82" t="s">
        <v>13</v>
      </c>
      <c r="C20" s="83"/>
      <c r="D20" s="68" t="s">
        <v>55</v>
      </c>
      <c r="E20" s="81"/>
      <c r="F20" s="81"/>
      <c r="G20" s="81"/>
      <c r="H20" s="69"/>
      <c r="I20" s="101" t="s">
        <v>48</v>
      </c>
      <c r="J20" s="103"/>
      <c r="K20" s="37">
        <f>(75900+600*205)*0.6</f>
        <v>119340</v>
      </c>
      <c r="L20" s="2">
        <f>K20*1.58</f>
        <v>188557.2</v>
      </c>
      <c r="N20" s="9"/>
    </row>
    <row r="21" spans="1:17" ht="22.5" customHeight="1" x14ac:dyDescent="0.2">
      <c r="A21" s="95" t="s">
        <v>21</v>
      </c>
      <c r="B21" s="96"/>
      <c r="C21" s="96"/>
      <c r="D21" s="96"/>
      <c r="E21" s="96"/>
      <c r="F21" s="96"/>
      <c r="G21" s="96"/>
      <c r="H21" s="96"/>
      <c r="I21" s="96"/>
      <c r="J21" s="96"/>
      <c r="K21" s="97"/>
    </row>
    <row r="22" spans="1:17" ht="207.75" customHeight="1" x14ac:dyDescent="0.2">
      <c r="A22" s="36" t="s">
        <v>12</v>
      </c>
      <c r="B22" s="82" t="s">
        <v>22</v>
      </c>
      <c r="C22" s="83"/>
      <c r="D22" s="68" t="s">
        <v>49</v>
      </c>
      <c r="E22" s="81"/>
      <c r="F22" s="81"/>
      <c r="G22" s="81"/>
      <c r="H22" s="69"/>
      <c r="I22" s="68" t="s">
        <v>27</v>
      </c>
      <c r="J22" s="69"/>
      <c r="K22" s="37">
        <f>25100*2*0.6</f>
        <v>30120</v>
      </c>
      <c r="L22" s="2">
        <f>K22*1.58</f>
        <v>47589.599999999999</v>
      </c>
    </row>
    <row r="23" spans="1:17" ht="22.5" customHeight="1" x14ac:dyDescent="0.2">
      <c r="A23" s="78" t="s">
        <v>18</v>
      </c>
      <c r="B23" s="79"/>
      <c r="C23" s="79"/>
      <c r="D23" s="79"/>
      <c r="E23" s="79"/>
      <c r="F23" s="79"/>
      <c r="G23" s="79"/>
      <c r="H23" s="79"/>
      <c r="I23" s="79"/>
      <c r="J23" s="79"/>
      <c r="K23" s="80"/>
    </row>
    <row r="24" spans="1:17" ht="212.25" customHeight="1" x14ac:dyDescent="0.2">
      <c r="A24" s="36" t="s">
        <v>14</v>
      </c>
      <c r="B24" s="82" t="s">
        <v>19</v>
      </c>
      <c r="C24" s="83"/>
      <c r="D24" s="68" t="s">
        <v>56</v>
      </c>
      <c r="E24" s="81"/>
      <c r="F24" s="81"/>
      <c r="G24" s="81"/>
      <c r="H24" s="69"/>
      <c r="I24" s="68" t="s">
        <v>28</v>
      </c>
      <c r="J24" s="69"/>
      <c r="K24" s="26">
        <f>40100*2*0.6</f>
        <v>48120</v>
      </c>
      <c r="L24" s="2">
        <f>K24*1.58</f>
        <v>76029.600000000006</v>
      </c>
    </row>
    <row r="25" spans="1:17" ht="20.25" customHeight="1" x14ac:dyDescent="0.2">
      <c r="A25" s="78" t="s">
        <v>20</v>
      </c>
      <c r="B25" s="79"/>
      <c r="C25" s="79"/>
      <c r="D25" s="79"/>
      <c r="E25" s="79"/>
      <c r="F25" s="79"/>
      <c r="G25" s="79"/>
      <c r="H25" s="79"/>
      <c r="I25" s="79"/>
      <c r="J25" s="79"/>
      <c r="K25" s="80"/>
    </row>
    <row r="26" spans="1:17" s="7" customFormat="1" ht="193.5" customHeight="1" x14ac:dyDescent="0.2">
      <c r="A26" s="19" t="s">
        <v>15</v>
      </c>
      <c r="B26" s="72" t="s">
        <v>34</v>
      </c>
      <c r="C26" s="73"/>
      <c r="D26" s="74" t="s">
        <v>52</v>
      </c>
      <c r="E26" s="75"/>
      <c r="F26" s="75"/>
      <c r="G26" s="75"/>
      <c r="H26" s="76"/>
      <c r="I26" s="66" t="s">
        <v>29</v>
      </c>
      <c r="J26" s="67"/>
      <c r="K26" s="23">
        <f>181900*2*0.6</f>
        <v>218280</v>
      </c>
      <c r="L26" s="7">
        <f>K26*1.58</f>
        <v>344882.4</v>
      </c>
    </row>
    <row r="27" spans="1:17" s="7" customFormat="1" ht="210" customHeight="1" x14ac:dyDescent="0.2">
      <c r="A27" s="39" t="s">
        <v>16</v>
      </c>
      <c r="B27" s="59" t="s">
        <v>26</v>
      </c>
      <c r="C27" s="60"/>
      <c r="D27" s="63" t="s">
        <v>53</v>
      </c>
      <c r="E27" s="64"/>
      <c r="F27" s="64"/>
      <c r="G27" s="64"/>
      <c r="H27" s="65"/>
      <c r="I27" s="68" t="s">
        <v>57</v>
      </c>
      <c r="J27" s="69"/>
      <c r="K27" s="40">
        <f>111*12*1.15</f>
        <v>1531.8</v>
      </c>
      <c r="L27" s="7">
        <f>K27*6.7</f>
        <v>10263.06</v>
      </c>
      <c r="Q27" s="8"/>
    </row>
    <row r="28" spans="1:17" s="7" customFormat="1" ht="141.75" customHeight="1" x14ac:dyDescent="0.2">
      <c r="A28" s="20" t="s">
        <v>17</v>
      </c>
      <c r="B28" s="61" t="s">
        <v>25</v>
      </c>
      <c r="C28" s="62"/>
      <c r="D28" s="70" t="s">
        <v>30</v>
      </c>
      <c r="E28" s="77"/>
      <c r="F28" s="77"/>
      <c r="G28" s="77"/>
      <c r="H28" s="71"/>
      <c r="I28" s="70" t="s">
        <v>31</v>
      </c>
      <c r="J28" s="71"/>
      <c r="K28" s="38">
        <f>K27*0.066</f>
        <v>101.0988</v>
      </c>
      <c r="L28" s="41">
        <f>K28*6.7</f>
        <v>677.36195999999995</v>
      </c>
      <c r="N28" s="8"/>
      <c r="P28" s="8"/>
    </row>
    <row r="29" spans="1:17" ht="22.5" customHeight="1" x14ac:dyDescent="0.2">
      <c r="A29" s="56" t="s">
        <v>43</v>
      </c>
      <c r="B29" s="57"/>
      <c r="C29" s="57"/>
      <c r="D29" s="57"/>
      <c r="E29" s="57"/>
      <c r="F29" s="57"/>
      <c r="G29" s="57"/>
      <c r="H29" s="57"/>
      <c r="I29" s="57"/>
      <c r="J29" s="58"/>
      <c r="K29" s="27">
        <f>K18+K27+K28</f>
        <v>24532.898799999999</v>
      </c>
      <c r="L29" s="14">
        <f>SUM(L18:L28)</f>
        <v>821429.22196000011</v>
      </c>
      <c r="M29" s="14">
        <f>L29*1.2</f>
        <v>985715.06635200011</v>
      </c>
      <c r="N29" s="9"/>
    </row>
    <row r="30" spans="1:17" ht="22.5" customHeight="1" x14ac:dyDescent="0.2">
      <c r="A30" s="56" t="s">
        <v>58</v>
      </c>
      <c r="B30" s="57"/>
      <c r="C30" s="57"/>
      <c r="D30" s="57"/>
      <c r="E30" s="57"/>
      <c r="F30" s="57"/>
      <c r="G30" s="57"/>
      <c r="H30" s="57"/>
      <c r="I30" s="57"/>
      <c r="J30" s="58"/>
      <c r="K30" s="27">
        <f>K20+K22+K24+K26</f>
        <v>415860</v>
      </c>
      <c r="L30" s="14"/>
      <c r="M30" s="14"/>
      <c r="N30" s="9"/>
    </row>
    <row r="31" spans="1:17" ht="82.5" customHeight="1" x14ac:dyDescent="0.2">
      <c r="A31" s="52" t="s">
        <v>59</v>
      </c>
      <c r="B31" s="52"/>
      <c r="C31" s="52"/>
      <c r="D31" s="52"/>
      <c r="E31" s="52"/>
      <c r="F31" s="52"/>
      <c r="G31" s="52"/>
      <c r="H31" s="52"/>
      <c r="I31" s="52"/>
      <c r="J31" s="52"/>
      <c r="K31" s="27">
        <f>(K18+K27+K28)*6.7</f>
        <v>164370.42196000001</v>
      </c>
    </row>
    <row r="32" spans="1:17" ht="80.25" customHeight="1" x14ac:dyDescent="0.2">
      <c r="A32" s="53" t="s">
        <v>60</v>
      </c>
      <c r="B32" s="54"/>
      <c r="C32" s="54"/>
      <c r="D32" s="54"/>
      <c r="E32" s="54"/>
      <c r="F32" s="54"/>
      <c r="G32" s="54"/>
      <c r="H32" s="54"/>
      <c r="I32" s="54"/>
      <c r="J32" s="55"/>
      <c r="K32" s="27">
        <f>(K20+K22+K24+K26)*1.58</f>
        <v>657058.80000000005</v>
      </c>
    </row>
    <row r="33" spans="1:11" ht="22.5" customHeight="1" x14ac:dyDescent="0.2">
      <c r="A33" s="56" t="s">
        <v>24</v>
      </c>
      <c r="B33" s="57"/>
      <c r="C33" s="57"/>
      <c r="D33" s="57"/>
      <c r="E33" s="57"/>
      <c r="F33" s="57"/>
      <c r="G33" s="57"/>
      <c r="H33" s="57"/>
      <c r="I33" s="57"/>
      <c r="J33" s="58"/>
      <c r="K33" s="25">
        <f>K31+K32</f>
        <v>821429.22196</v>
      </c>
    </row>
    <row r="34" spans="1:11" ht="22.5" customHeight="1" x14ac:dyDescent="0.2">
      <c r="A34" s="46" t="s">
        <v>41</v>
      </c>
      <c r="B34" s="47"/>
      <c r="C34" s="47"/>
      <c r="D34" s="47"/>
      <c r="E34" s="47"/>
      <c r="F34" s="47"/>
      <c r="G34" s="47"/>
      <c r="H34" s="47"/>
      <c r="I34" s="47"/>
      <c r="J34" s="48"/>
      <c r="K34" s="26">
        <f>K33*0.2</f>
        <v>164285.844392</v>
      </c>
    </row>
    <row r="35" spans="1:11" ht="22.5" customHeight="1" x14ac:dyDescent="0.2">
      <c r="A35" s="49" t="s">
        <v>42</v>
      </c>
      <c r="B35" s="50"/>
      <c r="C35" s="50"/>
      <c r="D35" s="50"/>
      <c r="E35" s="50"/>
      <c r="F35" s="50"/>
      <c r="G35" s="50"/>
      <c r="H35" s="50"/>
      <c r="I35" s="50"/>
      <c r="J35" s="51"/>
      <c r="K35" s="27">
        <f>K33+K34</f>
        <v>985715.06635199999</v>
      </c>
    </row>
    <row r="36" spans="1:11" ht="18.75" x14ac:dyDescent="0.2">
      <c r="A36" s="11"/>
      <c r="B36" s="10"/>
      <c r="C36" s="10"/>
      <c r="D36" s="12"/>
      <c r="E36" s="12"/>
      <c r="F36" s="12"/>
      <c r="G36" s="12"/>
      <c r="H36" s="12"/>
      <c r="I36" s="12"/>
      <c r="J36" s="12"/>
      <c r="K36" s="11"/>
    </row>
    <row r="38" spans="1:11" s="13" customFormat="1" ht="18.75" x14ac:dyDescent="0.3">
      <c r="A38" s="21"/>
      <c r="B38" s="22" t="s">
        <v>1</v>
      </c>
      <c r="C38" s="21"/>
      <c r="D38" s="34"/>
      <c r="E38" s="34"/>
      <c r="F38" s="34"/>
      <c r="G38" s="34"/>
      <c r="H38" s="34"/>
      <c r="I38" s="34"/>
      <c r="J38" s="21"/>
      <c r="K38" s="28"/>
    </row>
    <row r="39" spans="1:11" s="13" customFormat="1" ht="7.5" customHeight="1" x14ac:dyDescent="0.3">
      <c r="A39" s="21"/>
      <c r="B39" s="21"/>
      <c r="C39" s="21"/>
      <c r="D39" s="34"/>
      <c r="E39" s="34"/>
      <c r="F39" s="34"/>
      <c r="G39" s="34"/>
      <c r="H39" s="34"/>
      <c r="I39" s="34"/>
      <c r="J39" s="21"/>
      <c r="K39" s="28"/>
    </row>
    <row r="40" spans="1:11" s="13" customFormat="1" ht="18.75" x14ac:dyDescent="0.3">
      <c r="A40" s="21"/>
      <c r="B40" s="21" t="s">
        <v>2</v>
      </c>
      <c r="C40" s="21"/>
      <c r="D40" s="29"/>
      <c r="E40" s="29"/>
      <c r="F40" s="29"/>
      <c r="G40" s="29"/>
      <c r="H40" s="34"/>
      <c r="I40" s="34" t="s">
        <v>3</v>
      </c>
      <c r="J40" s="21"/>
      <c r="K40" s="28"/>
    </row>
    <row r="43" spans="1:11" ht="17.25" customHeight="1" x14ac:dyDescent="0.2"/>
    <row r="44" spans="1:11" s="13" customFormat="1" ht="18.75" x14ac:dyDescent="0.3">
      <c r="A44" s="21"/>
      <c r="B44" s="22" t="s">
        <v>33</v>
      </c>
      <c r="C44" s="21"/>
      <c r="D44" s="34"/>
      <c r="E44" s="34"/>
      <c r="F44" s="34"/>
      <c r="G44" s="34"/>
      <c r="H44" s="34"/>
      <c r="I44" s="34"/>
      <c r="J44" s="21"/>
      <c r="K44" s="28"/>
    </row>
    <row r="45" spans="1:11" s="13" customFormat="1" ht="9.75" customHeight="1" x14ac:dyDescent="0.3">
      <c r="A45" s="21"/>
      <c r="B45" s="21"/>
      <c r="C45" s="21"/>
      <c r="D45" s="34"/>
      <c r="E45" s="34"/>
      <c r="F45" s="34"/>
      <c r="G45" s="34"/>
      <c r="H45" s="34"/>
      <c r="I45" s="34"/>
      <c r="J45" s="21"/>
      <c r="K45" s="28"/>
    </row>
    <row r="46" spans="1:11" s="13" customFormat="1" ht="18.75" x14ac:dyDescent="0.3">
      <c r="A46" s="21"/>
      <c r="B46" s="21" t="s">
        <v>32</v>
      </c>
      <c r="C46" s="21"/>
      <c r="D46" s="29"/>
      <c r="E46" s="29"/>
      <c r="F46" s="29"/>
      <c r="G46" s="29"/>
      <c r="H46" s="34"/>
      <c r="I46" s="34" t="s">
        <v>4</v>
      </c>
      <c r="J46" s="21"/>
      <c r="K46" s="28"/>
    </row>
  </sheetData>
  <mergeCells count="49">
    <mergeCell ref="A19:K19"/>
    <mergeCell ref="B20:C20"/>
    <mergeCell ref="D22:H22"/>
    <mergeCell ref="A17:K17"/>
    <mergeCell ref="B18:C18"/>
    <mergeCell ref="I18:J18"/>
    <mergeCell ref="D18:H18"/>
    <mergeCell ref="I22:J22"/>
    <mergeCell ref="B22:C22"/>
    <mergeCell ref="D20:H20"/>
    <mergeCell ref="A21:K21"/>
    <mergeCell ref="I20:J20"/>
    <mergeCell ref="A9:K9"/>
    <mergeCell ref="A10:K10"/>
    <mergeCell ref="A11:K11"/>
    <mergeCell ref="I15:J15"/>
    <mergeCell ref="I16:J16"/>
    <mergeCell ref="D15:H15"/>
    <mergeCell ref="D16:H16"/>
    <mergeCell ref="A12:K12"/>
    <mergeCell ref="B15:C15"/>
    <mergeCell ref="B16:C16"/>
    <mergeCell ref="A25:K25"/>
    <mergeCell ref="D24:H24"/>
    <mergeCell ref="A23:K23"/>
    <mergeCell ref="B24:C24"/>
    <mergeCell ref="I24:J24"/>
    <mergeCell ref="B27:C27"/>
    <mergeCell ref="B28:C28"/>
    <mergeCell ref="D27:H27"/>
    <mergeCell ref="I26:J26"/>
    <mergeCell ref="I27:J27"/>
    <mergeCell ref="I28:J28"/>
    <mergeCell ref="B26:C26"/>
    <mergeCell ref="D26:H26"/>
    <mergeCell ref="D28:H28"/>
    <mergeCell ref="A34:J34"/>
    <mergeCell ref="A35:J35"/>
    <mergeCell ref="A31:J31"/>
    <mergeCell ref="A32:J32"/>
    <mergeCell ref="A29:J29"/>
    <mergeCell ref="A30:J30"/>
    <mergeCell ref="A33:J33"/>
    <mergeCell ref="A7:B7"/>
    <mergeCell ref="F1:K1"/>
    <mergeCell ref="I3:K3"/>
    <mergeCell ref="I4:K4"/>
    <mergeCell ref="I5:K5"/>
    <mergeCell ref="B1:E1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0" orientation="portrait" useFirstPageNumber="1" r:id="rId1"/>
  <headerFooter alignWithMargins="0">
    <oddFooter>&amp;CСтраница &amp;P</oddFooter>
  </headerFooter>
  <rowBreaks count="1" manualBreakCount="1">
    <brk id="2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</vt:lpstr>
      <vt:lpstr>расчет!Заголовки_для_печати</vt:lpstr>
      <vt:lpstr>расчет!Область_печати</vt:lpstr>
    </vt:vector>
  </TitlesOfParts>
  <Company>ПИИ "Иркутскжелдорпроект"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klimkin</dc:creator>
  <cp:lastModifiedBy>admpc</cp:lastModifiedBy>
  <cp:lastPrinted>2025-09-02T07:39:06Z</cp:lastPrinted>
  <dcterms:created xsi:type="dcterms:W3CDTF">2009-10-03T04:51:43Z</dcterms:created>
  <dcterms:modified xsi:type="dcterms:W3CDTF">2025-09-03T02:41:58Z</dcterms:modified>
</cp:coreProperties>
</file>